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820" windowHeight="17280" tabRatio="500" activeTab="0"/>
  </bookViews>
  <sheets>
    <sheet name="Sheet1" sheetId="1" r:id="rId1"/>
    <sheet name="Sheet2" sheetId="2" r:id="rId2"/>
    <sheet name="Sheet3" sheetId="3" r:id="rId3"/>
  </sheets>
  <definedNames>
    <definedName name="A">'Sheet1'!$B$17</definedName>
    <definedName name="alpha">'Sheet1'!$B$6</definedName>
    <definedName name="delta">'Sheet1'!$B$3</definedName>
    <definedName name="E">'Sheet1'!$B$11</definedName>
    <definedName name="g">'Sheet1'!$B$5</definedName>
    <definedName name="g_new">'Sheet1'!$B$318</definedName>
    <definedName name="k">'Sheet1'!$B$12</definedName>
    <definedName name="K_cap">'Sheet1'!$B$9</definedName>
    <definedName name="L_cap">'Sheet1'!$B$10</definedName>
    <definedName name="n">'Sheet1'!$B$4</definedName>
    <definedName name="s">'Sheet1'!$B$2</definedName>
    <definedName name="s_new">'Sheet1'!$B$110</definedName>
    <definedName name="Y_cap">'Sheet1'!$B$14</definedName>
  </definedNames>
  <calcPr fullCalcOnLoad="1"/>
</workbook>
</file>

<file path=xl/sharedStrings.xml><?xml version="1.0" encoding="utf-8"?>
<sst xmlns="http://schemas.openxmlformats.org/spreadsheetml/2006/main" count="76" uniqueCount="59">
  <si>
    <t>Change in Technology Growth Rate</t>
  </si>
  <si>
    <t>Year</t>
  </si>
  <si>
    <t>g_new</t>
  </si>
  <si>
    <t>s*f(k)-(delta+n+g_new)*k</t>
  </si>
  <si>
    <t>E*g_new</t>
  </si>
  <si>
    <t>Saving Rate (s)</t>
  </si>
  <si>
    <t>Depreciation Rate (delta)</t>
  </si>
  <si>
    <t>Population Growth Rate (n)</t>
  </si>
  <si>
    <t>Technology Growth Rate (g)</t>
  </si>
  <si>
    <t>Capital Share (alpha)</t>
  </si>
  <si>
    <t>Parameters:</t>
  </si>
  <si>
    <t>Capital</t>
  </si>
  <si>
    <t>Labour (total pop)</t>
  </si>
  <si>
    <t>Production Function</t>
  </si>
  <si>
    <t>E</t>
  </si>
  <si>
    <t>Efficiency of Labour</t>
  </si>
  <si>
    <t>Factors:</t>
  </si>
  <si>
    <t>Output</t>
  </si>
  <si>
    <t>per effective worker (y)</t>
  </si>
  <si>
    <t>Capital per effective worker (k)</t>
  </si>
  <si>
    <t>y=A*k^alpha</t>
  </si>
  <si>
    <t>k</t>
  </si>
  <si>
    <t>y</t>
  </si>
  <si>
    <t>sf(k)</t>
  </si>
  <si>
    <t>(delta+n+g)*k</t>
  </si>
  <si>
    <t>y=f(k)</t>
  </si>
  <si>
    <t>Steady-State y</t>
  </si>
  <si>
    <t>Golden Rule?</t>
  </si>
  <si>
    <t>Steady-State k*</t>
  </si>
  <si>
    <t>SS Income per effective Worker</t>
  </si>
  <si>
    <t>SS Saving per effective worker</t>
  </si>
  <si>
    <t>SS Consumption per effective Worker</t>
  </si>
  <si>
    <t>y*=f(k*)=Ak*^alpha</t>
  </si>
  <si>
    <t>MPK</t>
  </si>
  <si>
    <t>f'(k)=alpha*A*k^(alpha-1)</t>
  </si>
  <si>
    <t>Total Factor Productivity (A)</t>
  </si>
  <si>
    <t>Marginal Cost of Maintaining Capital</t>
  </si>
  <si>
    <t>delta+n+g</t>
  </si>
  <si>
    <t>y* Gold</t>
  </si>
  <si>
    <t>Steady-State investment</t>
  </si>
  <si>
    <t>investment* Gold</t>
  </si>
  <si>
    <t>Increase in Saving Rate</t>
  </si>
  <si>
    <t>s_new</t>
  </si>
  <si>
    <t>total saving*=(delta+n+g)k*</t>
  </si>
  <si>
    <t>c*=y*-total saving*</t>
  </si>
  <si>
    <t>Recall, s_gold=alpha</t>
  </si>
  <si>
    <t>Implied Golden Saving Rate</t>
  </si>
  <si>
    <t>Y/L</t>
  </si>
  <si>
    <t>Y/L = y*E</t>
  </si>
  <si>
    <t>Change in E</t>
  </si>
  <si>
    <t>Change in k</t>
  </si>
  <si>
    <t>s_new*f(k)-(delta+n+g)*k</t>
  </si>
  <si>
    <t>E*g</t>
  </si>
  <si>
    <t>E previous +change</t>
  </si>
  <si>
    <t>k_previous + change</t>
  </si>
  <si>
    <t>C/L</t>
  </si>
  <si>
    <t>Y/L - Total Saving/L</t>
  </si>
  <si>
    <t>C/L Benchmark</t>
  </si>
  <si>
    <t>Growth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</si>
</sst>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.75"/>
      <name val="Verdana"/>
      <family val="0"/>
    </font>
    <font>
      <sz val="15.2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4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Sheet1!$B$23</c:f>
              <c:strCache>
                <c:ptCount val="1"/>
                <c:pt idx="0">
                  <c:v>y=f(k)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Sheet1!$A$24:$A$49</c:f>
              <c:numCache/>
            </c:numRef>
          </c:xVal>
          <c:yVal>
            <c:numRef>
              <c:f>Sheet1!$B$24:$B$49</c:f>
              <c:numCache/>
            </c:numRef>
          </c:yVal>
          <c:smooth val="1"/>
        </c:ser>
        <c:ser>
          <c:idx val="1"/>
          <c:order val="1"/>
          <c:tx>
            <c:strRef>
              <c:f>Sheet1!$C$23</c:f>
              <c:strCache>
                <c:ptCount val="1"/>
                <c:pt idx="0">
                  <c:v>sf(k)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Sheet1!$A$24:$A$49</c:f>
              <c:numCache/>
            </c:numRef>
          </c:xVal>
          <c:yVal>
            <c:numRef>
              <c:f>Sheet1!$C$24:$C$49</c:f>
              <c:numCache/>
            </c:numRef>
          </c:yVal>
          <c:smooth val="1"/>
        </c:ser>
        <c:ser>
          <c:idx val="2"/>
          <c:order val="2"/>
          <c:tx>
            <c:strRef>
              <c:f>Sheet1!$D$23</c:f>
              <c:strCache>
                <c:ptCount val="1"/>
                <c:pt idx="0">
                  <c:v>(delta+n+g)*k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Sheet1!$A$24:$A$49</c:f>
              <c:numCache/>
            </c:numRef>
          </c:xVal>
          <c:yVal>
            <c:numRef>
              <c:f>Sheet1!$D$24:$D$49</c:f>
              <c:numCache/>
            </c:numRef>
          </c:yVal>
          <c:smooth val="1"/>
        </c:ser>
        <c:ser>
          <c:idx val="3"/>
          <c:order val="3"/>
          <c:tx>
            <c:strRef>
              <c:f>Sheet1!$E$23</c:f>
              <c:strCache>
                <c:ptCount val="1"/>
                <c:pt idx="0">
                  <c:v>Steady-State y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Sheet1!$A$24:$A$49</c:f>
              <c:numCache/>
            </c:numRef>
          </c:xVal>
          <c:yVal>
            <c:numRef>
              <c:f>Sheet1!$E$24:$E$49</c:f>
              <c:numCache/>
            </c:numRef>
          </c:yVal>
          <c:smooth val="1"/>
        </c:ser>
        <c:ser>
          <c:idx val="4"/>
          <c:order val="4"/>
          <c:tx>
            <c:strRef>
              <c:f>Sheet1!$F$23</c:f>
              <c:strCache>
                <c:ptCount val="1"/>
                <c:pt idx="0">
                  <c:v>Steady-State investment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0"/>
            <c:spPr>
              <a:ln w="25400"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auto"/>
              <c:spPr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xVal>
            <c:numRef>
              <c:f>Sheet1!$A$24:$A$49</c:f>
              <c:numCache/>
            </c:numRef>
          </c:xVal>
          <c:yVal>
            <c:numRef>
              <c:f>Sheet1!$F$24:$F$49</c:f>
              <c:numCache/>
            </c:numRef>
          </c:yVal>
          <c:smooth val="1"/>
        </c:ser>
        <c:ser>
          <c:idx val="5"/>
          <c:order val="5"/>
          <c:tx>
            <c:strRef>
              <c:f>Sheet1!$G$23</c:f>
              <c:strCache>
                <c:ptCount val="1"/>
                <c:pt idx="0">
                  <c:v>y* Gold</c:v>
                </c:pt>
              </c:strCache>
            </c:strRef>
          </c:tx>
          <c:spPr>
            <a:ln w="25400">
              <a:solidFill>
                <a:srgbClr val="FEA74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Sheet1!$A$24:$A$49</c:f>
              <c:numCache/>
            </c:numRef>
          </c:xVal>
          <c:yVal>
            <c:numRef>
              <c:f>Sheet1!$G$24:$G$49</c:f>
              <c:numCache/>
            </c:numRef>
          </c:yVal>
          <c:smooth val="1"/>
        </c:ser>
        <c:ser>
          <c:idx val="6"/>
          <c:order val="6"/>
          <c:tx>
            <c:strRef>
              <c:f>Sheet1!$H$23</c:f>
              <c:strCache>
                <c:ptCount val="1"/>
                <c:pt idx="0">
                  <c:v>investment* Gold</c:v>
                </c:pt>
              </c:strCache>
            </c:strRef>
          </c:tx>
          <c:spPr>
            <a:ln w="25400">
              <a:solidFill>
                <a:srgbClr val="8653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Sheet1!$A$24:$A$49</c:f>
              <c:numCache/>
            </c:numRef>
          </c:xVal>
          <c:yVal>
            <c:numRef>
              <c:f>Sheet1!$H$24:$H$49</c:f>
              <c:numCache/>
            </c:numRef>
          </c:yVal>
          <c:smooth val="1"/>
        </c:ser>
        <c:axId val="64177245"/>
        <c:axId val="40724294"/>
      </c:scatterChart>
      <c:valAx>
        <c:axId val="6417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24294"/>
        <c:crosses val="autoZero"/>
        <c:crossBetween val="midCat"/>
        <c:dispUnits/>
      </c:valAx>
      <c:valAx>
        <c:axId val="40724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77245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Sheet1!$B$23</c:f>
              <c:strCache>
                <c:ptCount val="1"/>
                <c:pt idx="0">
                  <c:v>y=f(k)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Sheet1!$A$24:$A$49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Sheet1!$B$24:$B$49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Sheet1!$C$23</c:f>
              <c:strCache>
                <c:ptCount val="1"/>
                <c:pt idx="0">
                  <c:v>sf(k)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Sheet1!$A$24:$A$49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Sheet1!$C$24:$C$49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Sheet1!$D$23</c:f>
              <c:strCache>
                <c:ptCount val="1"/>
                <c:pt idx="0">
                  <c:v>(delta+n+g)*k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Sheet1!$A$24:$A$49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Sheet1!$D$24:$D$49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Sheet1!$E$23</c:f>
              <c:strCache>
                <c:ptCount val="1"/>
                <c:pt idx="0">
                  <c:v>Steady-State y</c:v>
                </c:pt>
              </c:strCache>
            </c:strRef>
          </c:tx>
          <c:spPr>
            <a:ln w="25400">
              <a:solidFill>
                <a:srgbClr val="4EE257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Sheet1!$A$24:$A$49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Sheet1!$E$24:$E$49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Sheet1!$F$23</c:f>
              <c:strCache>
                <c:ptCount val="1"/>
                <c:pt idx="0">
                  <c:v>Steady-State investment</c:v>
                </c:pt>
              </c:strCache>
            </c:strRef>
          </c:tx>
          <c:spPr>
            <a:ln w="25400">
              <a:solidFill>
                <a:srgbClr val="6711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0"/>
            <c:spPr>
              <a:ln w="25400">
                <a:solidFill>
                  <a:srgbClr val="6711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auto"/>
              <c:spPr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xVal>
            <c:numRef>
              <c:f>Sheet1!$A$24:$A$49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Sheet1!$F$24:$F$49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1"/>
        </c:ser>
        <c:axId val="30974327"/>
        <c:axId val="10333488"/>
      </c:scatterChart>
      <c:valAx>
        <c:axId val="3097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33488"/>
        <c:crosses val="autoZero"/>
        <c:crossBetween val="midCat"/>
        <c:dispUnits/>
      </c:valAx>
      <c:valAx>
        <c:axId val="103334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7432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87</xdr:row>
      <xdr:rowOff>28575</xdr:rowOff>
    </xdr:from>
    <xdr:to>
      <xdr:col>4</xdr:col>
      <xdr:colOff>685800</xdr:colOff>
      <xdr:row>106</xdr:row>
      <xdr:rowOff>133350</xdr:rowOff>
    </xdr:to>
    <xdr:graphicFrame>
      <xdr:nvGraphicFramePr>
        <xdr:cNvPr id="1" name="Chart 3"/>
        <xdr:cNvGraphicFramePr/>
      </xdr:nvGraphicFramePr>
      <xdr:xfrm>
        <a:off x="3876675" y="14116050"/>
        <a:ext cx="42386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21</xdr:row>
      <xdr:rowOff>123825</xdr:rowOff>
    </xdr:from>
    <xdr:to>
      <xdr:col>14</xdr:col>
      <xdr:colOff>762000</xdr:colOff>
      <xdr:row>52</xdr:row>
      <xdr:rowOff>28575</xdr:rowOff>
    </xdr:to>
    <xdr:graphicFrame>
      <xdr:nvGraphicFramePr>
        <xdr:cNvPr id="2" name="Chart 4"/>
        <xdr:cNvGraphicFramePr/>
      </xdr:nvGraphicFramePr>
      <xdr:xfrm>
        <a:off x="10067925" y="3524250"/>
        <a:ext cx="745807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2"/>
  <sheetViews>
    <sheetView tabSelected="1" zoomScale="150" zoomScaleNormal="150" workbookViewId="0" topLeftCell="A98">
      <selection activeCell="A136" sqref="A136"/>
    </sheetView>
  </sheetViews>
  <sheetFormatPr defaultColWidth="11.00390625" defaultRowHeight="12.75"/>
  <cols>
    <col min="1" max="1" width="23.00390625" style="0" bestFit="1" customWidth="1"/>
    <col min="2" max="2" width="26.25390625" style="0" bestFit="1" customWidth="1"/>
    <col min="3" max="3" width="25.00390625" style="0" bestFit="1" customWidth="1"/>
    <col min="4" max="4" width="23.25390625" style="0" customWidth="1"/>
    <col min="5" max="5" width="14.625" style="0" customWidth="1"/>
    <col min="6" max="6" width="19.75390625" style="0" customWidth="1"/>
    <col min="7" max="7" width="11.125" style="0" bestFit="1" customWidth="1"/>
  </cols>
  <sheetData>
    <row r="1" ht="12.75">
      <c r="A1" t="s">
        <v>10</v>
      </c>
    </row>
    <row r="2" spans="1:2" ht="12.75">
      <c r="A2" t="s">
        <v>5</v>
      </c>
      <c r="B2">
        <v>0.175</v>
      </c>
    </row>
    <row r="3" spans="1:2" ht="12.75">
      <c r="A3" t="s">
        <v>6</v>
      </c>
      <c r="B3">
        <v>0.04</v>
      </c>
    </row>
    <row r="4" spans="1:2" ht="12.75">
      <c r="A4" t="s">
        <v>7</v>
      </c>
      <c r="B4">
        <v>0.01</v>
      </c>
    </row>
    <row r="5" spans="1:2" ht="12.75">
      <c r="A5" t="s">
        <v>8</v>
      </c>
      <c r="B5">
        <v>0.02</v>
      </c>
    </row>
    <row r="6" spans="1:2" ht="12.75">
      <c r="A6" t="s">
        <v>9</v>
      </c>
      <c r="B6">
        <v>0.3</v>
      </c>
    </row>
    <row r="8" ht="12.75">
      <c r="A8" t="s">
        <v>16</v>
      </c>
    </row>
    <row r="9" spans="1:2" ht="12.75">
      <c r="A9" t="s">
        <v>11</v>
      </c>
      <c r="B9" s="2">
        <f>2.5*B14</f>
        <v>30000000000000</v>
      </c>
    </row>
    <row r="10" spans="1:2" ht="12.75">
      <c r="A10" t="s">
        <v>12</v>
      </c>
      <c r="B10" s="1">
        <v>300000000</v>
      </c>
    </row>
    <row r="11" spans="1:2" ht="12.75">
      <c r="A11" t="s">
        <v>15</v>
      </c>
      <c r="B11">
        <v>1</v>
      </c>
    </row>
    <row r="12" spans="1:2" ht="12.75">
      <c r="A12" t="s">
        <v>19</v>
      </c>
      <c r="B12" s="2">
        <f>K_cap/(L_cap*E)</f>
        <v>100000</v>
      </c>
    </row>
    <row r="14" spans="1:2" ht="12.75">
      <c r="A14" t="s">
        <v>17</v>
      </c>
      <c r="B14" s="1">
        <v>12000000000000</v>
      </c>
    </row>
    <row r="15" spans="1:2" ht="12.75">
      <c r="A15" t="s">
        <v>18</v>
      </c>
      <c r="B15" s="2">
        <f>B14/(B10*B11)</f>
        <v>40000</v>
      </c>
    </row>
    <row r="17" spans="1:2" ht="12.75">
      <c r="A17" t="s">
        <v>35</v>
      </c>
      <c r="B17">
        <f>B15/(k^alpha)</f>
        <v>1264.9110640673518</v>
      </c>
    </row>
    <row r="19" spans="1:2" ht="12.75">
      <c r="A19" t="s">
        <v>13</v>
      </c>
      <c r="B19" t="s">
        <v>20</v>
      </c>
    </row>
    <row r="20" ht="12.75">
      <c r="B20" s="2">
        <f>A*k^alpha</f>
        <v>40000</v>
      </c>
    </row>
    <row r="23" spans="1:8" ht="12.75">
      <c r="A23" t="s">
        <v>21</v>
      </c>
      <c r="B23" t="s">
        <v>25</v>
      </c>
      <c r="C23" t="s">
        <v>23</v>
      </c>
      <c r="D23" t="s">
        <v>24</v>
      </c>
      <c r="E23" t="s">
        <v>26</v>
      </c>
      <c r="F23" t="s">
        <v>39</v>
      </c>
      <c r="G23" t="s">
        <v>38</v>
      </c>
      <c r="H23" t="s">
        <v>40</v>
      </c>
    </row>
    <row r="24" spans="1:6" ht="12.75">
      <c r="A24" s="3">
        <v>0</v>
      </c>
      <c r="B24" s="3">
        <f>A*A24^alpha</f>
        <v>0</v>
      </c>
      <c r="C24" s="3">
        <f>s*B24</f>
        <v>0</v>
      </c>
      <c r="D24" s="3">
        <f>(delta+n+g)*A24</f>
        <v>0</v>
      </c>
      <c r="E24" s="3"/>
      <c r="F24" s="3"/>
    </row>
    <row r="25" spans="1:6" ht="12.75">
      <c r="A25" s="3">
        <f>A24+10000</f>
        <v>10000</v>
      </c>
      <c r="B25" s="3">
        <f aca="true" t="shared" si="0" ref="B25:B49">A*A25^alpha</f>
        <v>20047.489345090897</v>
      </c>
      <c r="C25" s="3">
        <f aca="true" t="shared" si="1" ref="C25:C49">s*B25</f>
        <v>3508.3106353909066</v>
      </c>
      <c r="D25" s="3">
        <f aca="true" t="shared" si="2" ref="D25:D49">(delta+n+g)*A25</f>
        <v>700.0000000000001</v>
      </c>
      <c r="E25" s="3"/>
      <c r="F25" s="3"/>
    </row>
    <row r="26" spans="1:6" ht="12.75">
      <c r="A26" s="3">
        <f aca="true" t="shared" si="3" ref="A26:A49">A25+10000</f>
        <v>20000</v>
      </c>
      <c r="B26" s="3">
        <f t="shared" si="0"/>
        <v>24681.354508800378</v>
      </c>
      <c r="C26" s="3">
        <f t="shared" si="1"/>
        <v>4319.237039040066</v>
      </c>
      <c r="D26" s="3">
        <f t="shared" si="2"/>
        <v>1400.0000000000002</v>
      </c>
      <c r="E26" s="3"/>
      <c r="F26" s="3"/>
    </row>
    <row r="27" spans="1:6" ht="12.75">
      <c r="A27" s="3">
        <f t="shared" si="3"/>
        <v>30000</v>
      </c>
      <c r="B27" s="3">
        <f t="shared" si="0"/>
        <v>27873.812077437964</v>
      </c>
      <c r="C27" s="3">
        <f t="shared" si="1"/>
        <v>4877.9171135516435</v>
      </c>
      <c r="D27" s="3">
        <f t="shared" si="2"/>
        <v>2100</v>
      </c>
      <c r="E27" s="3"/>
      <c r="F27" s="3"/>
    </row>
    <row r="28" spans="1:6" ht="12.75">
      <c r="A28" s="3">
        <f t="shared" si="3"/>
        <v>40000</v>
      </c>
      <c r="B28" s="3">
        <f t="shared" si="0"/>
        <v>30386.311717294946</v>
      </c>
      <c r="C28" s="3">
        <f t="shared" si="1"/>
        <v>5317.604550526616</v>
      </c>
      <c r="D28" s="3">
        <f t="shared" si="2"/>
        <v>2800.0000000000005</v>
      </c>
      <c r="E28" s="3"/>
      <c r="F28" s="3"/>
    </row>
    <row r="29" spans="1:6" ht="12.75">
      <c r="A29" s="3">
        <f t="shared" si="3"/>
        <v>50000</v>
      </c>
      <c r="B29" s="3">
        <f t="shared" si="0"/>
        <v>32490.09585424942</v>
      </c>
      <c r="C29" s="3">
        <f t="shared" si="1"/>
        <v>5685.766774493648</v>
      </c>
      <c r="D29" s="3">
        <f t="shared" si="2"/>
        <v>3500.0000000000005</v>
      </c>
      <c r="E29" s="3"/>
      <c r="F29" s="3"/>
    </row>
    <row r="30" spans="1:6" ht="12.75">
      <c r="A30" s="3">
        <f t="shared" si="3"/>
        <v>60000</v>
      </c>
      <c r="B30" s="3">
        <f t="shared" si="0"/>
        <v>34316.6880177638</v>
      </c>
      <c r="C30" s="3">
        <f t="shared" si="1"/>
        <v>6005.420403108665</v>
      </c>
      <c r="D30" s="3">
        <f t="shared" si="2"/>
        <v>4200</v>
      </c>
      <c r="E30" s="3"/>
      <c r="F30" s="3"/>
    </row>
    <row r="31" spans="1:6" ht="12.75">
      <c r="A31" s="3">
        <f t="shared" si="3"/>
        <v>70000</v>
      </c>
      <c r="B31" s="3">
        <f t="shared" si="0"/>
        <v>35940.93767162557</v>
      </c>
      <c r="C31" s="3">
        <f t="shared" si="1"/>
        <v>6289.664092534475</v>
      </c>
      <c r="D31" s="3">
        <f t="shared" si="2"/>
        <v>4900.000000000001</v>
      </c>
      <c r="E31" s="3"/>
      <c r="F31" s="3"/>
    </row>
    <row r="32" spans="1:6" ht="12.75">
      <c r="A32" s="3">
        <f t="shared" si="3"/>
        <v>80000</v>
      </c>
      <c r="B32" s="3">
        <f t="shared" si="0"/>
        <v>37409.93791290485</v>
      </c>
      <c r="C32" s="3">
        <f t="shared" si="1"/>
        <v>6546.739134758348</v>
      </c>
      <c r="D32" s="3">
        <f t="shared" si="2"/>
        <v>5600.000000000001</v>
      </c>
      <c r="E32" s="3"/>
      <c r="F32" s="3"/>
    </row>
    <row r="33" spans="1:6" ht="12.75">
      <c r="A33" s="3">
        <f t="shared" si="3"/>
        <v>90000</v>
      </c>
      <c r="B33" s="3">
        <f t="shared" si="0"/>
        <v>38755.44644789053</v>
      </c>
      <c r="C33" s="3">
        <f t="shared" si="1"/>
        <v>6782.203128380842</v>
      </c>
      <c r="D33" s="3">
        <f t="shared" si="2"/>
        <v>6300.000000000001</v>
      </c>
      <c r="E33" s="3"/>
      <c r="F33" s="3"/>
    </row>
    <row r="34" spans="1:6" ht="12.75">
      <c r="A34" s="3">
        <f t="shared" si="3"/>
        <v>100000</v>
      </c>
      <c r="B34" s="3">
        <f t="shared" si="0"/>
        <v>40000</v>
      </c>
      <c r="C34" s="4">
        <f t="shared" si="1"/>
        <v>7000</v>
      </c>
      <c r="D34" s="4">
        <f t="shared" si="2"/>
        <v>7000.000000000001</v>
      </c>
      <c r="E34" s="3">
        <v>40000</v>
      </c>
      <c r="F34" s="3">
        <v>7000</v>
      </c>
    </row>
    <row r="35" spans="1:6" ht="12.75">
      <c r="A35" s="3">
        <f t="shared" si="3"/>
        <v>110000</v>
      </c>
      <c r="B35" s="3">
        <f t="shared" si="0"/>
        <v>41160.230376843785</v>
      </c>
      <c r="C35" s="3">
        <f t="shared" si="1"/>
        <v>7203.040315947662</v>
      </c>
      <c r="D35" s="3">
        <f t="shared" si="2"/>
        <v>7700.000000000001</v>
      </c>
      <c r="E35" s="3"/>
      <c r="F35" s="3"/>
    </row>
    <row r="36" spans="1:6" ht="12.75">
      <c r="A36" s="3">
        <f t="shared" si="3"/>
        <v>120000</v>
      </c>
      <c r="B36" s="3">
        <f t="shared" si="0"/>
        <v>42248.79873757034</v>
      </c>
      <c r="C36" s="3">
        <f t="shared" si="1"/>
        <v>7393.539779074808</v>
      </c>
      <c r="D36" s="3">
        <f t="shared" si="2"/>
        <v>8400</v>
      </c>
      <c r="E36" s="3"/>
      <c r="F36" s="3"/>
    </row>
    <row r="37" spans="1:6" ht="12.75">
      <c r="A37" s="3">
        <f t="shared" si="3"/>
        <v>130000</v>
      </c>
      <c r="B37" s="3">
        <f t="shared" si="0"/>
        <v>43275.58994578111</v>
      </c>
      <c r="C37" s="3">
        <f t="shared" si="1"/>
        <v>7573.228240511694</v>
      </c>
      <c r="D37" s="3">
        <f t="shared" si="2"/>
        <v>9100</v>
      </c>
      <c r="E37" s="3"/>
      <c r="F37" s="3"/>
    </row>
    <row r="38" spans="1:6" ht="12.75">
      <c r="A38" s="3">
        <f t="shared" si="3"/>
        <v>140000</v>
      </c>
      <c r="B38" s="3">
        <f t="shared" si="0"/>
        <v>44248.484624799676</v>
      </c>
      <c r="C38" s="3">
        <f t="shared" si="1"/>
        <v>7743.484809339942</v>
      </c>
      <c r="D38" s="3">
        <f t="shared" si="2"/>
        <v>9800.000000000002</v>
      </c>
      <c r="E38" s="3"/>
      <c r="F38" s="3"/>
    </row>
    <row r="39" spans="1:6" ht="12.75">
      <c r="A39" s="3">
        <f>A38+10000</f>
        <v>150000</v>
      </c>
      <c r="B39" s="3">
        <f t="shared" si="0"/>
        <v>45173.87741827421</v>
      </c>
      <c r="C39" s="3">
        <f t="shared" si="1"/>
        <v>7905.428548197987</v>
      </c>
      <c r="D39" s="3">
        <f t="shared" si="2"/>
        <v>10500.000000000002</v>
      </c>
      <c r="E39" s="3"/>
      <c r="F39" s="3"/>
    </row>
    <row r="40" spans="1:6" ht="12.75">
      <c r="A40" s="3">
        <f t="shared" si="3"/>
        <v>160000</v>
      </c>
      <c r="B40" s="3">
        <f t="shared" si="0"/>
        <v>46057.03606505298</v>
      </c>
      <c r="C40" s="3">
        <f t="shared" si="1"/>
        <v>8059.98131138427</v>
      </c>
      <c r="D40" s="3">
        <f t="shared" si="2"/>
        <v>11200.000000000002</v>
      </c>
      <c r="E40" s="3"/>
      <c r="F40" s="3"/>
    </row>
    <row r="41" spans="1:6" ht="12.75">
      <c r="A41" s="3">
        <f t="shared" si="3"/>
        <v>170000</v>
      </c>
      <c r="B41" s="3">
        <f t="shared" si="0"/>
        <v>46902.356970901674</v>
      </c>
      <c r="C41" s="3">
        <f t="shared" si="1"/>
        <v>8207.912469907793</v>
      </c>
      <c r="D41" s="3">
        <f t="shared" si="2"/>
        <v>11900.000000000002</v>
      </c>
      <c r="E41" s="3"/>
      <c r="F41" s="3"/>
    </row>
    <row r="42" spans="1:6" ht="12.75">
      <c r="A42" s="3">
        <f t="shared" si="3"/>
        <v>180000</v>
      </c>
      <c r="B42" s="3">
        <f t="shared" si="0"/>
        <v>47713.5513810085</v>
      </c>
      <c r="C42" s="3">
        <f t="shared" si="1"/>
        <v>8349.871491676487</v>
      </c>
      <c r="D42" s="3">
        <f t="shared" si="2"/>
        <v>12600.000000000002</v>
      </c>
      <c r="E42" s="3"/>
      <c r="F42" s="3"/>
    </row>
    <row r="43" spans="1:6" ht="12.75">
      <c r="A43" s="3">
        <f>A42+10000</f>
        <v>190000</v>
      </c>
      <c r="B43" s="3">
        <f t="shared" si="0"/>
        <v>48493.783766478184</v>
      </c>
      <c r="C43" s="3">
        <f t="shared" si="1"/>
        <v>8486.412159133683</v>
      </c>
      <c r="D43" s="3">
        <f t="shared" si="2"/>
        <v>13300.000000000002</v>
      </c>
      <c r="E43" s="3"/>
      <c r="F43" s="3"/>
    </row>
    <row r="44" spans="1:6" ht="12.75">
      <c r="A44" s="3">
        <f t="shared" si="3"/>
        <v>200000</v>
      </c>
      <c r="B44" s="3">
        <f t="shared" si="0"/>
        <v>49245.77653379665</v>
      </c>
      <c r="C44" s="3">
        <f t="shared" si="1"/>
        <v>8618.010893414414</v>
      </c>
      <c r="D44" s="3">
        <f t="shared" si="2"/>
        <v>14000.000000000002</v>
      </c>
      <c r="E44" s="3"/>
      <c r="F44" s="3"/>
    </row>
    <row r="45" spans="1:6" ht="12.75">
      <c r="A45" s="3">
        <f t="shared" si="3"/>
        <v>210000</v>
      </c>
      <c r="B45" s="3">
        <f t="shared" si="0"/>
        <v>49971.890509627316</v>
      </c>
      <c r="C45" s="3">
        <f t="shared" si="1"/>
        <v>8745.08083918478</v>
      </c>
      <c r="D45" s="3">
        <f t="shared" si="2"/>
        <v>14700.000000000002</v>
      </c>
      <c r="E45" s="3"/>
      <c r="F45" s="3"/>
    </row>
    <row r="46" spans="1:8" ht="12.75">
      <c r="A46" s="3">
        <f t="shared" si="3"/>
        <v>220000</v>
      </c>
      <c r="B46" s="3">
        <f t="shared" si="0"/>
        <v>50674.18768044094</v>
      </c>
      <c r="C46" s="3">
        <f t="shared" si="1"/>
        <v>8867.982844077163</v>
      </c>
      <c r="D46" s="3">
        <f t="shared" si="2"/>
        <v>15400.000000000002</v>
      </c>
      <c r="E46" s="3"/>
      <c r="F46" s="3"/>
      <c r="G46" s="3">
        <f>B77</f>
        <v>50674.18768044094</v>
      </c>
      <c r="H46" s="3">
        <f>C77</f>
        <v>15400.000000000002</v>
      </c>
    </row>
    <row r="47" spans="1:6" ht="12.75">
      <c r="A47" s="3">
        <f t="shared" si="3"/>
        <v>230000</v>
      </c>
      <c r="B47" s="3">
        <f t="shared" si="0"/>
        <v>51354.48072021083</v>
      </c>
      <c r="C47" s="3">
        <f t="shared" si="1"/>
        <v>8987.034126036895</v>
      </c>
      <c r="D47" s="3">
        <f t="shared" si="2"/>
        <v>16100.000000000002</v>
      </c>
      <c r="E47" s="3"/>
      <c r="F47" s="3"/>
    </row>
    <row r="48" spans="1:6" ht="12.75">
      <c r="A48" s="3">
        <f t="shared" si="3"/>
        <v>240000</v>
      </c>
      <c r="B48" s="3">
        <f t="shared" si="0"/>
        <v>52014.37253629347</v>
      </c>
      <c r="C48" s="3">
        <f t="shared" si="1"/>
        <v>9102.515193851357</v>
      </c>
      <c r="D48" s="3">
        <f t="shared" si="2"/>
        <v>16800</v>
      </c>
      <c r="E48" s="3"/>
      <c r="F48" s="3"/>
    </row>
    <row r="49" spans="1:6" ht="12.75">
      <c r="A49" s="3">
        <f t="shared" si="3"/>
        <v>250000</v>
      </c>
      <c r="B49" s="3">
        <f t="shared" si="0"/>
        <v>52655.28817336948</v>
      </c>
      <c r="C49" s="3">
        <f t="shared" si="1"/>
        <v>9214.67543033966</v>
      </c>
      <c r="D49" s="3">
        <f t="shared" si="2"/>
        <v>17500</v>
      </c>
      <c r="E49" s="3"/>
      <c r="F49" s="3"/>
    </row>
    <row r="50" spans="1:6" ht="12.75">
      <c r="A50" s="3"/>
      <c r="B50" s="3"/>
      <c r="C50" s="3"/>
      <c r="D50" s="3"/>
      <c r="E50" s="3"/>
      <c r="F50" s="3"/>
    </row>
    <row r="52" ht="12.75">
      <c r="A52" t="s">
        <v>27</v>
      </c>
    </row>
    <row r="53" spans="1:6" ht="12.75">
      <c r="A53" t="s">
        <v>28</v>
      </c>
      <c r="B53" t="s">
        <v>29</v>
      </c>
      <c r="C53" t="s">
        <v>30</v>
      </c>
      <c r="D53" t="s">
        <v>31</v>
      </c>
      <c r="E53" t="s">
        <v>33</v>
      </c>
      <c r="F53" t="s">
        <v>36</v>
      </c>
    </row>
    <row r="54" spans="2:6" ht="12.75">
      <c r="B54" t="s">
        <v>32</v>
      </c>
      <c r="C54" t="s">
        <v>43</v>
      </c>
      <c r="D54" t="s">
        <v>44</v>
      </c>
      <c r="E54" t="s">
        <v>34</v>
      </c>
      <c r="F54" t="s">
        <v>37</v>
      </c>
    </row>
    <row r="55" spans="1:5" ht="12.75">
      <c r="A55" s="3">
        <v>0</v>
      </c>
      <c r="B55" s="3">
        <f>A*A55^alpha</f>
        <v>0</v>
      </c>
      <c r="C55" s="3">
        <f>(delta+n+g)*A55</f>
        <v>0</v>
      </c>
      <c r="D55" s="3">
        <f>B55-C55</f>
        <v>0</v>
      </c>
      <c r="E55" s="5"/>
    </row>
    <row r="56" spans="1:6" ht="12.75">
      <c r="A56" s="3">
        <f>A55+10000</f>
        <v>10000</v>
      </c>
      <c r="B56" s="3">
        <f aca="true" t="shared" si="4" ref="B56:B85">A*A56^alpha</f>
        <v>20047.489345090897</v>
      </c>
      <c r="C56" s="3">
        <f aca="true" t="shared" si="5" ref="C56:C85">(delta+n+g)*A56</f>
        <v>700.0000000000001</v>
      </c>
      <c r="D56" s="3">
        <f aca="true" t="shared" si="6" ref="D56:D85">B56-C56</f>
        <v>19347.489345090897</v>
      </c>
      <c r="E56" s="5">
        <f>alpha*A*A56^(alpha-1)</f>
        <v>0.6014246803527268</v>
      </c>
      <c r="F56">
        <f>delta+n+g</f>
        <v>0.07</v>
      </c>
    </row>
    <row r="57" spans="1:6" ht="12.75">
      <c r="A57" s="3">
        <f aca="true" t="shared" si="7" ref="A57:A85">A56+10000</f>
        <v>20000</v>
      </c>
      <c r="B57" s="3">
        <f t="shared" si="4"/>
        <v>24681.354508800378</v>
      </c>
      <c r="C57" s="3">
        <f t="shared" si="5"/>
        <v>1400.0000000000002</v>
      </c>
      <c r="D57" s="3">
        <f t="shared" si="6"/>
        <v>23281.354508800378</v>
      </c>
      <c r="E57" s="5">
        <f aca="true" t="shared" si="8" ref="E57:E85">alpha*A*A57^(alpha-1)</f>
        <v>0.3702203176320062</v>
      </c>
      <c r="F57">
        <f aca="true" t="shared" si="9" ref="F57:F85">delta+n+g</f>
        <v>0.07</v>
      </c>
    </row>
    <row r="58" spans="1:6" ht="12.75">
      <c r="A58" s="3">
        <f t="shared" si="7"/>
        <v>30000</v>
      </c>
      <c r="B58" s="3">
        <f t="shared" si="4"/>
        <v>27873.812077437964</v>
      </c>
      <c r="C58" s="3">
        <f t="shared" si="5"/>
        <v>2100</v>
      </c>
      <c r="D58" s="3">
        <f t="shared" si="6"/>
        <v>25773.812077437964</v>
      </c>
      <c r="E58" s="5">
        <f t="shared" si="8"/>
        <v>0.2787381207743798</v>
      </c>
      <c r="F58">
        <f t="shared" si="9"/>
        <v>0.07</v>
      </c>
    </row>
    <row r="59" spans="1:6" ht="12.75">
      <c r="A59" s="3">
        <f t="shared" si="7"/>
        <v>40000</v>
      </c>
      <c r="B59" s="3">
        <f t="shared" si="4"/>
        <v>30386.311717294946</v>
      </c>
      <c r="C59" s="3">
        <f t="shared" si="5"/>
        <v>2800.0000000000005</v>
      </c>
      <c r="D59" s="3">
        <f t="shared" si="6"/>
        <v>27586.311717294946</v>
      </c>
      <c r="E59" s="5">
        <f t="shared" si="8"/>
        <v>0.22789733787971236</v>
      </c>
      <c r="F59">
        <f t="shared" si="9"/>
        <v>0.07</v>
      </c>
    </row>
    <row r="60" spans="1:6" ht="12.75">
      <c r="A60" s="3">
        <f t="shared" si="7"/>
        <v>50000</v>
      </c>
      <c r="B60" s="3">
        <f t="shared" si="4"/>
        <v>32490.09585424942</v>
      </c>
      <c r="C60" s="3">
        <f t="shared" si="5"/>
        <v>3500.0000000000005</v>
      </c>
      <c r="D60" s="3">
        <f t="shared" si="6"/>
        <v>28990.09585424942</v>
      </c>
      <c r="E60" s="5">
        <f t="shared" si="8"/>
        <v>0.19494057512549667</v>
      </c>
      <c r="F60">
        <f t="shared" si="9"/>
        <v>0.07</v>
      </c>
    </row>
    <row r="61" spans="1:6" ht="12.75">
      <c r="A61" s="3">
        <f t="shared" si="7"/>
        <v>60000</v>
      </c>
      <c r="B61" s="3">
        <f t="shared" si="4"/>
        <v>34316.6880177638</v>
      </c>
      <c r="C61" s="3">
        <f t="shared" si="5"/>
        <v>4200</v>
      </c>
      <c r="D61" s="3">
        <f t="shared" si="6"/>
        <v>30116.6880177638</v>
      </c>
      <c r="E61" s="5">
        <f t="shared" si="8"/>
        <v>0.1715834400888191</v>
      </c>
      <c r="F61">
        <f t="shared" si="9"/>
        <v>0.07</v>
      </c>
    </row>
    <row r="62" spans="1:6" ht="12.75">
      <c r="A62" s="3">
        <f t="shared" si="7"/>
        <v>70000</v>
      </c>
      <c r="B62" s="3">
        <f t="shared" si="4"/>
        <v>35940.93767162557</v>
      </c>
      <c r="C62" s="3">
        <f t="shared" si="5"/>
        <v>4900.000000000001</v>
      </c>
      <c r="D62" s="3">
        <f t="shared" si="6"/>
        <v>31040.937671625572</v>
      </c>
      <c r="E62" s="5">
        <f t="shared" si="8"/>
        <v>0.15403259002125266</v>
      </c>
      <c r="F62">
        <f t="shared" si="9"/>
        <v>0.07</v>
      </c>
    </row>
    <row r="63" spans="1:6" ht="12.75">
      <c r="A63" s="3">
        <f t="shared" si="7"/>
        <v>80000</v>
      </c>
      <c r="B63" s="3">
        <f t="shared" si="4"/>
        <v>37409.93791290485</v>
      </c>
      <c r="C63" s="3">
        <f t="shared" si="5"/>
        <v>5600.000000000001</v>
      </c>
      <c r="D63" s="3">
        <f t="shared" si="6"/>
        <v>31809.937912904847</v>
      </c>
      <c r="E63" s="5">
        <f t="shared" si="8"/>
        <v>0.14028726717339332</v>
      </c>
      <c r="F63">
        <f t="shared" si="9"/>
        <v>0.07</v>
      </c>
    </row>
    <row r="64" spans="1:6" ht="12.75">
      <c r="A64" s="3">
        <f t="shared" si="7"/>
        <v>90000</v>
      </c>
      <c r="B64" s="3">
        <f t="shared" si="4"/>
        <v>38755.44644789053</v>
      </c>
      <c r="C64" s="3">
        <f t="shared" si="5"/>
        <v>6300.000000000001</v>
      </c>
      <c r="D64" s="3">
        <f t="shared" si="6"/>
        <v>32455.44644789053</v>
      </c>
      <c r="E64" s="5">
        <f t="shared" si="8"/>
        <v>0.12918482149296853</v>
      </c>
      <c r="F64">
        <f t="shared" si="9"/>
        <v>0.07</v>
      </c>
    </row>
    <row r="65" spans="1:6" ht="12.75">
      <c r="A65" s="3">
        <f t="shared" si="7"/>
        <v>100000</v>
      </c>
      <c r="B65" s="3">
        <f t="shared" si="4"/>
        <v>40000</v>
      </c>
      <c r="C65" s="3">
        <f t="shared" si="5"/>
        <v>7000.000000000001</v>
      </c>
      <c r="D65" s="3">
        <f t="shared" si="6"/>
        <v>33000</v>
      </c>
      <c r="E65" s="5">
        <f t="shared" si="8"/>
        <v>0.11999999999999997</v>
      </c>
      <c r="F65">
        <f t="shared" si="9"/>
        <v>0.07</v>
      </c>
    </row>
    <row r="66" spans="1:6" ht="12.75">
      <c r="A66" s="3">
        <f t="shared" si="7"/>
        <v>110000</v>
      </c>
      <c r="B66" s="3">
        <f t="shared" si="4"/>
        <v>41160.230376843785</v>
      </c>
      <c r="C66" s="3">
        <f t="shared" si="5"/>
        <v>7700.000000000001</v>
      </c>
      <c r="D66" s="3">
        <f t="shared" si="6"/>
        <v>33460.230376843785</v>
      </c>
      <c r="E66" s="5">
        <f t="shared" si="8"/>
        <v>0.11225517375502873</v>
      </c>
      <c r="F66">
        <f t="shared" si="9"/>
        <v>0.07</v>
      </c>
    </row>
    <row r="67" spans="1:6" ht="12.75">
      <c r="A67" s="3">
        <f t="shared" si="7"/>
        <v>120000</v>
      </c>
      <c r="B67" s="3">
        <f t="shared" si="4"/>
        <v>42248.79873757034</v>
      </c>
      <c r="C67" s="3">
        <f t="shared" si="5"/>
        <v>8400</v>
      </c>
      <c r="D67" s="3">
        <f t="shared" si="6"/>
        <v>33848.79873757034</v>
      </c>
      <c r="E67" s="5">
        <f t="shared" si="8"/>
        <v>0.1056219968439259</v>
      </c>
      <c r="F67">
        <f t="shared" si="9"/>
        <v>0.07</v>
      </c>
    </row>
    <row r="68" spans="1:6" ht="12.75">
      <c r="A68" s="3">
        <f t="shared" si="7"/>
        <v>130000</v>
      </c>
      <c r="B68" s="3">
        <f t="shared" si="4"/>
        <v>43275.58994578111</v>
      </c>
      <c r="C68" s="3">
        <f t="shared" si="5"/>
        <v>9100</v>
      </c>
      <c r="D68" s="3">
        <f t="shared" si="6"/>
        <v>34175.58994578111</v>
      </c>
      <c r="E68" s="5">
        <f t="shared" si="8"/>
        <v>0.09986674602872572</v>
      </c>
      <c r="F68">
        <f t="shared" si="9"/>
        <v>0.07</v>
      </c>
    </row>
    <row r="69" spans="1:6" ht="12.75">
      <c r="A69" s="3">
        <f t="shared" si="7"/>
        <v>140000</v>
      </c>
      <c r="B69" s="3">
        <f t="shared" si="4"/>
        <v>44248.484624799676</v>
      </c>
      <c r="C69" s="3">
        <f t="shared" si="5"/>
        <v>9800.000000000002</v>
      </c>
      <c r="D69" s="3">
        <f t="shared" si="6"/>
        <v>34448.484624799676</v>
      </c>
      <c r="E69" s="5">
        <f t="shared" si="8"/>
        <v>0.09481818133885656</v>
      </c>
      <c r="F69">
        <f t="shared" si="9"/>
        <v>0.07</v>
      </c>
    </row>
    <row r="70" spans="1:6" ht="12.75">
      <c r="A70" s="3">
        <f>A69+10000</f>
        <v>150000</v>
      </c>
      <c r="B70" s="3">
        <f t="shared" si="4"/>
        <v>45173.87741827421</v>
      </c>
      <c r="C70" s="3">
        <f t="shared" si="5"/>
        <v>10500.000000000002</v>
      </c>
      <c r="D70" s="3">
        <f t="shared" si="6"/>
        <v>34673.87741827421</v>
      </c>
      <c r="E70" s="5">
        <f t="shared" si="8"/>
        <v>0.09034775483654855</v>
      </c>
      <c r="F70">
        <f t="shared" si="9"/>
        <v>0.07</v>
      </c>
    </row>
    <row r="71" spans="1:6" ht="12.75">
      <c r="A71" s="3">
        <f t="shared" si="7"/>
        <v>160000</v>
      </c>
      <c r="B71" s="3">
        <f t="shared" si="4"/>
        <v>46057.03606505298</v>
      </c>
      <c r="C71" s="3">
        <f t="shared" si="5"/>
        <v>11200.000000000002</v>
      </c>
      <c r="D71" s="3">
        <f t="shared" si="6"/>
        <v>34857.03606505298</v>
      </c>
      <c r="E71" s="5">
        <f t="shared" si="8"/>
        <v>0.08635694262197449</v>
      </c>
      <c r="F71">
        <f t="shared" si="9"/>
        <v>0.07</v>
      </c>
    </row>
    <row r="72" spans="1:6" ht="12.75">
      <c r="A72" s="3">
        <f t="shared" si="7"/>
        <v>170000</v>
      </c>
      <c r="B72" s="3">
        <f t="shared" si="4"/>
        <v>46902.356970901674</v>
      </c>
      <c r="C72" s="3">
        <f t="shared" si="5"/>
        <v>11900.000000000002</v>
      </c>
      <c r="D72" s="3">
        <f t="shared" si="6"/>
        <v>35002.356970901674</v>
      </c>
      <c r="E72" s="5">
        <f t="shared" si="8"/>
        <v>0.08276886524276776</v>
      </c>
      <c r="F72">
        <f t="shared" si="9"/>
        <v>0.07</v>
      </c>
    </row>
    <row r="73" spans="1:6" ht="12.75">
      <c r="A73" s="3">
        <f t="shared" si="7"/>
        <v>180000</v>
      </c>
      <c r="B73" s="3">
        <f t="shared" si="4"/>
        <v>47713.5513810085</v>
      </c>
      <c r="C73" s="3">
        <f t="shared" si="5"/>
        <v>12600.000000000002</v>
      </c>
      <c r="D73" s="3">
        <f t="shared" si="6"/>
        <v>35113.5513810085</v>
      </c>
      <c r="E73" s="5">
        <f t="shared" si="8"/>
        <v>0.07952258563501421</v>
      </c>
      <c r="F73">
        <f t="shared" si="9"/>
        <v>0.07</v>
      </c>
    </row>
    <row r="74" spans="1:6" ht="12.75">
      <c r="A74" s="3">
        <f>A73+10000</f>
        <v>190000</v>
      </c>
      <c r="B74" s="3">
        <f t="shared" si="4"/>
        <v>48493.783766478184</v>
      </c>
      <c r="C74" s="3">
        <f t="shared" si="5"/>
        <v>13300.000000000002</v>
      </c>
      <c r="D74" s="3">
        <f t="shared" si="6"/>
        <v>35193.783766478184</v>
      </c>
      <c r="E74" s="5">
        <f t="shared" si="8"/>
        <v>0.0765691322628603</v>
      </c>
      <c r="F74">
        <f t="shared" si="9"/>
        <v>0.07</v>
      </c>
    </row>
    <row r="75" spans="1:6" ht="12.75">
      <c r="A75" s="3">
        <f t="shared" si="7"/>
        <v>200000</v>
      </c>
      <c r="B75" s="3">
        <f t="shared" si="4"/>
        <v>49245.77653379665</v>
      </c>
      <c r="C75" s="3">
        <f t="shared" si="5"/>
        <v>14000.000000000002</v>
      </c>
      <c r="D75" s="3">
        <f t="shared" si="6"/>
        <v>35245.77653379665</v>
      </c>
      <c r="E75" s="5">
        <f t="shared" si="8"/>
        <v>0.07386866480069502</v>
      </c>
      <c r="F75">
        <f t="shared" si="9"/>
        <v>0.07</v>
      </c>
    </row>
    <row r="76" spans="1:6" ht="12.75">
      <c r="A76" s="4">
        <f t="shared" si="7"/>
        <v>210000</v>
      </c>
      <c r="B76" s="4">
        <f t="shared" si="4"/>
        <v>49971.890509627316</v>
      </c>
      <c r="C76" s="4">
        <f t="shared" si="5"/>
        <v>14700.000000000002</v>
      </c>
      <c r="D76" s="4">
        <f t="shared" si="6"/>
        <v>35271.890509627316</v>
      </c>
      <c r="E76" s="6">
        <f t="shared" si="8"/>
        <v>0.07138841501375334</v>
      </c>
      <c r="F76">
        <f t="shared" si="9"/>
        <v>0.07</v>
      </c>
    </row>
    <row r="77" spans="1:6" ht="12.75">
      <c r="A77" s="4">
        <f t="shared" si="7"/>
        <v>220000</v>
      </c>
      <c r="B77" s="4">
        <f t="shared" si="4"/>
        <v>50674.18768044094</v>
      </c>
      <c r="C77" s="4">
        <f t="shared" si="5"/>
        <v>15400.000000000002</v>
      </c>
      <c r="D77" s="4">
        <f t="shared" si="6"/>
        <v>35274.18768044094</v>
      </c>
      <c r="E77" s="6">
        <f t="shared" si="8"/>
        <v>0.06910116501878319</v>
      </c>
      <c r="F77" s="7">
        <f t="shared" si="9"/>
        <v>0.07</v>
      </c>
    </row>
    <row r="78" spans="1:6" ht="12.75">
      <c r="A78" s="3">
        <f t="shared" si="7"/>
        <v>230000</v>
      </c>
      <c r="B78" s="3">
        <f t="shared" si="4"/>
        <v>51354.48072021083</v>
      </c>
      <c r="C78" s="3">
        <f t="shared" si="5"/>
        <v>16100.000000000002</v>
      </c>
      <c r="D78" s="3">
        <f t="shared" si="6"/>
        <v>35254.48072021083</v>
      </c>
      <c r="E78" s="5">
        <f t="shared" si="8"/>
        <v>0.06698410528723145</v>
      </c>
      <c r="F78">
        <f t="shared" si="9"/>
        <v>0.07</v>
      </c>
    </row>
    <row r="79" spans="1:6" ht="12.75">
      <c r="A79" s="3">
        <f t="shared" si="7"/>
        <v>240000</v>
      </c>
      <c r="B79" s="3">
        <f t="shared" si="4"/>
        <v>52014.37253629347</v>
      </c>
      <c r="C79" s="3">
        <f t="shared" si="5"/>
        <v>16800</v>
      </c>
      <c r="D79" s="3">
        <f t="shared" si="6"/>
        <v>35214.37253629347</v>
      </c>
      <c r="E79" s="5">
        <f t="shared" si="8"/>
        <v>0.0650179656703668</v>
      </c>
      <c r="F79">
        <f t="shared" si="9"/>
        <v>0.07</v>
      </c>
    </row>
    <row r="80" spans="1:6" ht="12.75">
      <c r="A80" s="3">
        <f t="shared" si="7"/>
        <v>250000</v>
      </c>
      <c r="B80" s="3">
        <f t="shared" si="4"/>
        <v>52655.28817336948</v>
      </c>
      <c r="C80" s="3">
        <f t="shared" si="5"/>
        <v>17500</v>
      </c>
      <c r="D80" s="3">
        <f t="shared" si="6"/>
        <v>35155.28817336948</v>
      </c>
      <c r="E80" s="5">
        <f t="shared" si="8"/>
        <v>0.06318634580804347</v>
      </c>
      <c r="F80">
        <f t="shared" si="9"/>
        <v>0.07</v>
      </c>
    </row>
    <row r="81" spans="1:6" ht="12.75">
      <c r="A81" s="3">
        <f t="shared" si="7"/>
        <v>260000</v>
      </c>
      <c r="B81" s="3">
        <f t="shared" si="4"/>
        <v>53278.50079595384</v>
      </c>
      <c r="C81" s="3">
        <f t="shared" si="5"/>
        <v>18200</v>
      </c>
      <c r="D81" s="3">
        <f t="shared" si="6"/>
        <v>35078.50079595384</v>
      </c>
      <c r="E81" s="5">
        <f t="shared" si="8"/>
        <v>0.06147519322610058</v>
      </c>
      <c r="F81">
        <f t="shared" si="9"/>
        <v>0.07</v>
      </c>
    </row>
    <row r="82" spans="1:6" ht="12.75">
      <c r="A82" s="3">
        <f t="shared" si="7"/>
        <v>270000</v>
      </c>
      <c r="B82" s="3">
        <f t="shared" si="4"/>
        <v>53885.15303190516</v>
      </c>
      <c r="C82" s="3">
        <f t="shared" si="5"/>
        <v>18900</v>
      </c>
      <c r="D82" s="3">
        <f t="shared" si="6"/>
        <v>34985.15303190516</v>
      </c>
      <c r="E82" s="5">
        <f t="shared" si="8"/>
        <v>0.059872392257672526</v>
      </c>
      <c r="F82">
        <f t="shared" si="9"/>
        <v>0.07</v>
      </c>
    </row>
    <row r="83" spans="1:6" ht="12.75">
      <c r="A83" s="3">
        <f t="shared" si="7"/>
        <v>280000</v>
      </c>
      <c r="B83" s="3">
        <f t="shared" si="4"/>
        <v>54476.27464480054</v>
      </c>
      <c r="C83" s="3">
        <f t="shared" si="5"/>
        <v>19600.000000000004</v>
      </c>
      <c r="D83" s="3">
        <f t="shared" si="6"/>
        <v>34876.274644800535</v>
      </c>
      <c r="E83" s="5">
        <f t="shared" si="8"/>
        <v>0.05836743711942927</v>
      </c>
      <c r="F83">
        <f t="shared" si="9"/>
        <v>0.07</v>
      </c>
    </row>
    <row r="84" spans="1:6" ht="12.75">
      <c r="A84" s="3">
        <f t="shared" si="7"/>
        <v>290000</v>
      </c>
      <c r="B84" s="3">
        <f t="shared" si="4"/>
        <v>55052.79727403282</v>
      </c>
      <c r="C84" s="3">
        <f t="shared" si="5"/>
        <v>20300.000000000004</v>
      </c>
      <c r="D84" s="3">
        <f t="shared" si="6"/>
        <v>34752.79727403281</v>
      </c>
      <c r="E84" s="5">
        <f t="shared" si="8"/>
        <v>0.05695116959382712</v>
      </c>
      <c r="F84">
        <f t="shared" si="9"/>
        <v>0.07</v>
      </c>
    </row>
    <row r="85" spans="1:6" ht="12.75">
      <c r="A85" s="3">
        <f t="shared" si="7"/>
        <v>300000</v>
      </c>
      <c r="B85" s="3">
        <f t="shared" si="4"/>
        <v>55615.56681263637</v>
      </c>
      <c r="C85" s="3">
        <f t="shared" si="5"/>
        <v>21000.000000000004</v>
      </c>
      <c r="D85" s="3">
        <f t="shared" si="6"/>
        <v>34615.56681263636</v>
      </c>
      <c r="E85" s="5">
        <f t="shared" si="8"/>
        <v>0.0556155668126364</v>
      </c>
      <c r="F85">
        <f t="shared" si="9"/>
        <v>0.07</v>
      </c>
    </row>
    <row r="88" ht="12.75">
      <c r="A88" t="s">
        <v>46</v>
      </c>
    </row>
    <row r="89" ht="12.75">
      <c r="A89">
        <f>C77/B77</f>
        <v>0.3039022568475043</v>
      </c>
    </row>
    <row r="91" ht="12.75">
      <c r="A91" t="s">
        <v>45</v>
      </c>
    </row>
    <row r="109" ht="12.75">
      <c r="A109" t="s">
        <v>41</v>
      </c>
    </row>
    <row r="110" spans="1:2" ht="12.75">
      <c r="A110" t="s">
        <v>42</v>
      </c>
      <c r="B110">
        <v>0.3</v>
      </c>
    </row>
    <row r="112" spans="1:10" ht="12.75">
      <c r="A112" t="s">
        <v>1</v>
      </c>
      <c r="B112" t="s">
        <v>50</v>
      </c>
      <c r="C112" t="s">
        <v>21</v>
      </c>
      <c r="D112" t="s">
        <v>22</v>
      </c>
      <c r="E112" t="s">
        <v>49</v>
      </c>
      <c r="F112" t="s">
        <v>14</v>
      </c>
      <c r="G112" t="s">
        <v>47</v>
      </c>
      <c r="H112" t="s">
        <v>58</v>
      </c>
      <c r="I112" t="s">
        <v>55</v>
      </c>
      <c r="J112" t="s">
        <v>57</v>
      </c>
    </row>
    <row r="113" spans="2:9" ht="12.75">
      <c r="B113" t="s">
        <v>51</v>
      </c>
      <c r="C113" t="s">
        <v>54</v>
      </c>
      <c r="D113" t="s">
        <v>25</v>
      </c>
      <c r="E113" t="s">
        <v>52</v>
      </c>
      <c r="F113" t="s">
        <v>53</v>
      </c>
      <c r="G113" t="s">
        <v>48</v>
      </c>
      <c r="I113" t="s">
        <v>56</v>
      </c>
    </row>
    <row r="114" spans="1:10" ht="12.75">
      <c r="A114">
        <v>0</v>
      </c>
      <c r="B114" s="1"/>
      <c r="C114" s="1">
        <f>A34</f>
        <v>100000</v>
      </c>
      <c r="D114" s="1">
        <f>A*(k^alpha)</f>
        <v>40000</v>
      </c>
      <c r="E114" s="9"/>
      <c r="F114" s="9">
        <v>1</v>
      </c>
      <c r="G114" s="3">
        <f>D114*F114</f>
        <v>40000</v>
      </c>
      <c r="I114" s="3">
        <f aca="true" t="shared" si="10" ref="I114:I177">(1-s_new)*G114</f>
        <v>28000</v>
      </c>
      <c r="J114" s="3">
        <f>(1-s)*G114</f>
        <v>33000</v>
      </c>
    </row>
    <row r="115" spans="1:10" ht="12.75">
      <c r="A115">
        <f>A114+1</f>
        <v>1</v>
      </c>
      <c r="B115" s="1">
        <f>s_new*D114-(delta+n+g)*C114</f>
        <v>4999.999999999999</v>
      </c>
      <c r="C115" s="1">
        <f>C114+B115</f>
        <v>105000</v>
      </c>
      <c r="D115" s="1">
        <f>A*(C115^alpha)</f>
        <v>40589.78781689621</v>
      </c>
      <c r="E115" s="9">
        <f>F114*g</f>
        <v>0.02</v>
      </c>
      <c r="F115" s="9">
        <f>F114+E115</f>
        <v>1.02</v>
      </c>
      <c r="G115" s="3">
        <f>D115*F115</f>
        <v>41401.58357323414</v>
      </c>
      <c r="H115" s="8">
        <f>(G115-G114)/G114</f>
        <v>0.03503958933085342</v>
      </c>
      <c r="I115" s="3">
        <f t="shared" si="10"/>
        <v>28981.108501263894</v>
      </c>
      <c r="J115" s="3">
        <f>J114*(1+g)</f>
        <v>33660</v>
      </c>
    </row>
    <row r="116" spans="1:10" ht="12.75">
      <c r="A116">
        <f aca="true" t="shared" si="11" ref="A116:A179">A115+1</f>
        <v>2</v>
      </c>
      <c r="B116" s="1">
        <f aca="true" t="shared" si="12" ref="B116:B134">s_new*D115-(delta+n+g)*C115</f>
        <v>4826.9363450688625</v>
      </c>
      <c r="C116" s="1">
        <f aca="true" t="shared" si="13" ref="C116:C134">C115+B116</f>
        <v>109826.93634506887</v>
      </c>
      <c r="D116" s="1">
        <f aca="true" t="shared" si="14" ref="D116:D179">A*(C116^alpha)</f>
        <v>41140.79237886598</v>
      </c>
      <c r="E116" s="9">
        <f aca="true" t="shared" si="15" ref="E116:E179">F115*g</f>
        <v>0.0204</v>
      </c>
      <c r="F116" s="9">
        <f aca="true" t="shared" si="16" ref="F116:F134">F115+E116</f>
        <v>1.0404</v>
      </c>
      <c r="G116" s="3">
        <f aca="true" t="shared" si="17" ref="G116:G134">D116*F116</f>
        <v>42802.88039097217</v>
      </c>
      <c r="H116" s="8">
        <f aca="true" t="shared" si="18" ref="H116:H179">(G116-G115)/G115</f>
        <v>0.033846454574842914</v>
      </c>
      <c r="I116" s="3">
        <f t="shared" si="10"/>
        <v>29962.016273680514</v>
      </c>
      <c r="J116" s="3">
        <f aca="true" t="shared" si="19" ref="J116:J134">J115*(1+g)</f>
        <v>34333.2</v>
      </c>
    </row>
    <row r="117" spans="1:10" ht="12.75">
      <c r="A117">
        <f t="shared" si="11"/>
        <v>3</v>
      </c>
      <c r="B117" s="1">
        <f t="shared" si="12"/>
        <v>4654.352169504974</v>
      </c>
      <c r="C117" s="1">
        <f t="shared" si="13"/>
        <v>114481.28851457384</v>
      </c>
      <c r="D117" s="1">
        <f t="shared" si="14"/>
        <v>41656.266583543955</v>
      </c>
      <c r="E117" s="9">
        <f t="shared" si="15"/>
        <v>0.020808</v>
      </c>
      <c r="F117" s="9">
        <f t="shared" si="16"/>
        <v>1.061208</v>
      </c>
      <c r="G117" s="3">
        <f t="shared" si="17"/>
        <v>44205.96334858951</v>
      </c>
      <c r="H117" s="8">
        <f t="shared" si="18"/>
        <v>0.032780106030277235</v>
      </c>
      <c r="I117" s="3">
        <f t="shared" si="10"/>
        <v>30944.174344012656</v>
      </c>
      <c r="J117" s="3">
        <f t="shared" si="19"/>
        <v>35019.863999999994</v>
      </c>
    </row>
    <row r="118" spans="1:10" ht="12.75">
      <c r="A118">
        <f t="shared" si="11"/>
        <v>4</v>
      </c>
      <c r="B118" s="1">
        <f t="shared" si="12"/>
        <v>4483.189779043017</v>
      </c>
      <c r="C118" s="1">
        <f t="shared" si="13"/>
        <v>118964.47829361686</v>
      </c>
      <c r="D118" s="1">
        <f t="shared" si="14"/>
        <v>42139.092903553304</v>
      </c>
      <c r="E118" s="9">
        <f t="shared" si="15"/>
        <v>0.02122416</v>
      </c>
      <c r="F118" s="9">
        <f t="shared" si="16"/>
        <v>1.08243216</v>
      </c>
      <c r="G118" s="3">
        <f t="shared" si="17"/>
        <v>45612.709352033875</v>
      </c>
      <c r="H118" s="8">
        <f t="shared" si="18"/>
        <v>0.031822539243209366</v>
      </c>
      <c r="I118" s="3">
        <f t="shared" si="10"/>
        <v>31928.89654642371</v>
      </c>
      <c r="J118" s="3">
        <f t="shared" si="19"/>
        <v>35720.26127999999</v>
      </c>
    </row>
    <row r="119" spans="1:10" ht="12.75">
      <c r="A119">
        <f t="shared" si="11"/>
        <v>5</v>
      </c>
      <c r="B119" s="1">
        <f t="shared" si="12"/>
        <v>4314.214390512809</v>
      </c>
      <c r="C119" s="1">
        <f t="shared" si="13"/>
        <v>123278.69268412967</v>
      </c>
      <c r="D119" s="1">
        <f t="shared" si="14"/>
        <v>42591.83951612792</v>
      </c>
      <c r="E119" s="9">
        <f t="shared" si="15"/>
        <v>0.0216486432</v>
      </c>
      <c r="F119" s="9">
        <f t="shared" si="16"/>
        <v>1.1040808032</v>
      </c>
      <c r="G119" s="3">
        <f t="shared" si="17"/>
        <v>47024.83238273201</v>
      </c>
      <c r="H119" s="8">
        <f t="shared" si="18"/>
        <v>0.030958981625045064</v>
      </c>
      <c r="I119" s="3">
        <f t="shared" si="10"/>
        <v>32917.38266791241</v>
      </c>
      <c r="J119" s="3">
        <f t="shared" si="19"/>
        <v>36434.66650559999</v>
      </c>
    </row>
    <row r="120" spans="1:10" ht="12.75">
      <c r="A120">
        <f t="shared" si="11"/>
        <v>6</v>
      </c>
      <c r="B120" s="1">
        <f t="shared" si="12"/>
        <v>4148.043366949298</v>
      </c>
      <c r="C120" s="1">
        <f t="shared" si="13"/>
        <v>127426.73605107896</v>
      </c>
      <c r="D120" s="1">
        <f t="shared" si="14"/>
        <v>43016.80582113276</v>
      </c>
      <c r="E120" s="9">
        <f t="shared" si="15"/>
        <v>0.022081616064</v>
      </c>
      <c r="F120" s="9">
        <f t="shared" si="16"/>
        <v>1.126162419264</v>
      </c>
      <c r="G120" s="3">
        <f t="shared" si="17"/>
        <v>48443.91011253659</v>
      </c>
      <c r="H120" s="8">
        <f t="shared" si="18"/>
        <v>0.030177199107373726</v>
      </c>
      <c r="I120" s="3">
        <f t="shared" si="10"/>
        <v>33910.737078775615</v>
      </c>
      <c r="J120" s="3">
        <f t="shared" si="19"/>
        <v>37163.35983571199</v>
      </c>
    </row>
    <row r="121" spans="1:10" ht="12.75">
      <c r="A121">
        <f t="shared" si="11"/>
        <v>7</v>
      </c>
      <c r="B121" s="1">
        <f t="shared" si="12"/>
        <v>3985.1702227643</v>
      </c>
      <c r="C121" s="1">
        <f t="shared" si="13"/>
        <v>131411.90627384325</v>
      </c>
      <c r="D121" s="1">
        <f t="shared" si="14"/>
        <v>43416.05971500213</v>
      </c>
      <c r="E121" s="9">
        <f t="shared" si="15"/>
        <v>0.02252324838528</v>
      </c>
      <c r="F121" s="9">
        <f t="shared" si="16"/>
        <v>1.14868566764928</v>
      </c>
      <c r="G121" s="3">
        <f t="shared" si="17"/>
        <v>49871.40554042823</v>
      </c>
      <c r="H121" s="8">
        <f t="shared" si="18"/>
        <v>0.02946697375532917</v>
      </c>
      <c r="I121" s="3">
        <f t="shared" si="10"/>
        <v>34909.98387829976</v>
      </c>
      <c r="J121" s="3">
        <f t="shared" si="19"/>
        <v>37906.62703242623</v>
      </c>
    </row>
    <row r="122" spans="1:10" ht="12.75">
      <c r="A122">
        <f t="shared" si="11"/>
        <v>8</v>
      </c>
      <c r="B122" s="1">
        <f t="shared" si="12"/>
        <v>3825.9844753316083</v>
      </c>
      <c r="C122" s="1">
        <f t="shared" si="13"/>
        <v>135237.89074917487</v>
      </c>
      <c r="D122" s="1">
        <f t="shared" si="14"/>
        <v>43791.46838711616</v>
      </c>
      <c r="E122" s="9">
        <f t="shared" si="15"/>
        <v>0.022973713352985602</v>
      </c>
      <c r="F122" s="9">
        <f t="shared" si="16"/>
        <v>1.1716593810022657</v>
      </c>
      <c r="G122" s="3">
        <f t="shared" si="17"/>
        <v>51308.68474362881</v>
      </c>
      <c r="H122" s="8">
        <f t="shared" si="18"/>
        <v>0.02881970515219277</v>
      </c>
      <c r="I122" s="3">
        <f t="shared" si="10"/>
        <v>35916.079320540164</v>
      </c>
      <c r="J122" s="3">
        <f t="shared" si="19"/>
        <v>38664.759573074756</v>
      </c>
    </row>
    <row r="123" spans="1:10" ht="12.75">
      <c r="A123">
        <f t="shared" si="11"/>
        <v>9</v>
      </c>
      <c r="B123" s="1">
        <f t="shared" si="12"/>
        <v>3670.7881636926068</v>
      </c>
      <c r="C123" s="1">
        <f t="shared" si="13"/>
        <v>138908.67891286747</v>
      </c>
      <c r="D123" s="1">
        <f t="shared" si="14"/>
        <v>44144.72397359616</v>
      </c>
      <c r="E123" s="9">
        <f t="shared" si="15"/>
        <v>0.023433187620045315</v>
      </c>
      <c r="F123" s="9">
        <f t="shared" si="16"/>
        <v>1.195092568622311</v>
      </c>
      <c r="G123" s="3">
        <f t="shared" si="17"/>
        <v>52757.03156472795</v>
      </c>
      <c r="H123" s="8">
        <f t="shared" si="18"/>
        <v>0.028228102675716862</v>
      </c>
      <c r="I123" s="3">
        <f t="shared" si="10"/>
        <v>36929.922095309565</v>
      </c>
      <c r="J123" s="3">
        <f t="shared" si="19"/>
        <v>39438.05476453625</v>
      </c>
    </row>
    <row r="124" spans="1:10" ht="12.75">
      <c r="A124">
        <f t="shared" si="11"/>
        <v>10</v>
      </c>
      <c r="B124" s="1">
        <f t="shared" si="12"/>
        <v>3519.8096681781244</v>
      </c>
      <c r="C124" s="1">
        <f t="shared" si="13"/>
        <v>142428.4885810456</v>
      </c>
      <c r="D124" s="1">
        <f t="shared" si="14"/>
        <v>44477.36508924173</v>
      </c>
      <c r="E124" s="9">
        <f t="shared" si="15"/>
        <v>0.02390185137244622</v>
      </c>
      <c r="F124" s="9">
        <f t="shared" si="16"/>
        <v>1.2189944199947573</v>
      </c>
      <c r="G124" s="3">
        <f t="shared" si="17"/>
        <v>54217.65985985529</v>
      </c>
      <c r="H124" s="8">
        <f t="shared" si="18"/>
        <v>0.027685945395454714</v>
      </c>
      <c r="I124" s="3">
        <f t="shared" si="10"/>
        <v>37952.3619018987</v>
      </c>
      <c r="J124" s="3">
        <f t="shared" si="19"/>
        <v>40226.81585982698</v>
      </c>
    </row>
    <row r="125" spans="1:10" ht="12.75">
      <c r="A125">
        <f t="shared" si="11"/>
        <v>11</v>
      </c>
      <c r="B125" s="1">
        <f t="shared" si="12"/>
        <v>3373.2153260993255</v>
      </c>
      <c r="C125" s="1">
        <f t="shared" si="13"/>
        <v>145801.70390714493</v>
      </c>
      <c r="D125" s="1">
        <f t="shared" si="14"/>
        <v>44790.79502650833</v>
      </c>
      <c r="E125" s="9">
        <f t="shared" si="15"/>
        <v>0.024379888399895147</v>
      </c>
      <c r="F125" s="9">
        <f t="shared" si="16"/>
        <v>1.2433743083946525</v>
      </c>
      <c r="G125" s="3">
        <f t="shared" si="17"/>
        <v>55691.72378853143</v>
      </c>
      <c r="H125" s="8">
        <f t="shared" si="18"/>
        <v>0.027187892883727974</v>
      </c>
      <c r="I125" s="3">
        <f t="shared" si="10"/>
        <v>38984.206651972</v>
      </c>
      <c r="J125" s="3">
        <f t="shared" si="19"/>
        <v>41031.352177023524</v>
      </c>
    </row>
    <row r="126" spans="1:10" ht="12.75">
      <c r="A126">
        <f t="shared" si="11"/>
        <v>12</v>
      </c>
      <c r="B126" s="1">
        <f t="shared" si="12"/>
        <v>3231.1192344523515</v>
      </c>
      <c r="C126" s="1">
        <f t="shared" si="13"/>
        <v>149032.82314159727</v>
      </c>
      <c r="D126" s="1">
        <f t="shared" si="14"/>
        <v>45086.29723735225</v>
      </c>
      <c r="E126" s="9">
        <f t="shared" si="15"/>
        <v>0.02486748616789305</v>
      </c>
      <c r="F126" s="9">
        <f t="shared" si="16"/>
        <v>1.2682417945625455</v>
      </c>
      <c r="G126" s="3">
        <f t="shared" si="17"/>
        <v>57180.32651847995</v>
      </c>
      <c r="H126" s="8">
        <f t="shared" si="18"/>
        <v>0.02672933478591784</v>
      </c>
      <c r="I126" s="3">
        <f t="shared" si="10"/>
        <v>40026.22856293596</v>
      </c>
      <c r="J126" s="3">
        <f t="shared" si="19"/>
        <v>41851.979220564</v>
      </c>
    </row>
    <row r="127" spans="1:10" ht="12.75">
      <c r="A127">
        <f t="shared" si="11"/>
        <v>13</v>
      </c>
      <c r="B127" s="1">
        <f t="shared" si="12"/>
        <v>3093.5915512938645</v>
      </c>
      <c r="C127" s="1">
        <f t="shared" si="13"/>
        <v>152126.41469289112</v>
      </c>
      <c r="D127" s="1">
        <f t="shared" si="14"/>
        <v>45365.04858312742</v>
      </c>
      <c r="E127" s="9">
        <f t="shared" si="15"/>
        <v>0.02536483589125091</v>
      </c>
      <c r="F127" s="9">
        <f t="shared" si="16"/>
        <v>1.2936066304537963</v>
      </c>
      <c r="G127" s="3">
        <f t="shared" si="17"/>
        <v>58684.52763799223</v>
      </c>
      <c r="H127" s="8">
        <f t="shared" si="18"/>
        <v>0.02630627019987613</v>
      </c>
      <c r="I127" s="3">
        <f t="shared" si="10"/>
        <v>41079.16934659456</v>
      </c>
      <c r="J127" s="3">
        <f t="shared" si="19"/>
        <v>42689.018804975276</v>
      </c>
    </row>
    <row r="128" spans="1:10" ht="12.75">
      <c r="A128">
        <f t="shared" si="11"/>
        <v>14</v>
      </c>
      <c r="B128" s="1">
        <f t="shared" si="12"/>
        <v>2960.6655464358464</v>
      </c>
      <c r="C128" s="1">
        <f t="shared" si="13"/>
        <v>155087.08023932696</v>
      </c>
      <c r="D128" s="1">
        <f t="shared" si="14"/>
        <v>45628.13073808749</v>
      </c>
      <c r="E128" s="9">
        <f t="shared" si="15"/>
        <v>0.025872132609075928</v>
      </c>
      <c r="F128" s="9">
        <f t="shared" si="16"/>
        <v>1.3194787630628722</v>
      </c>
      <c r="G128" s="3">
        <f t="shared" si="17"/>
        <v>60205.349507162704</v>
      </c>
      <c r="H128" s="8">
        <f t="shared" si="18"/>
        <v>0.0259152101990491</v>
      </c>
      <c r="I128" s="3">
        <f t="shared" si="10"/>
        <v>42143.74465501389</v>
      </c>
      <c r="J128" s="3">
        <f t="shared" si="19"/>
        <v>43542.799181074784</v>
      </c>
    </row>
    <row r="129" spans="1:10" ht="12.75">
      <c r="A129">
        <f t="shared" si="11"/>
        <v>15</v>
      </c>
      <c r="B129" s="1">
        <f t="shared" si="12"/>
        <v>2832.3436046733605</v>
      </c>
      <c r="C129" s="1">
        <f t="shared" si="13"/>
        <v>157919.42384400032</v>
      </c>
      <c r="D129" s="1">
        <f t="shared" si="14"/>
        <v>45876.5400553366</v>
      </c>
      <c r="E129" s="9">
        <f t="shared" si="15"/>
        <v>0.026389575261257445</v>
      </c>
      <c r="F129" s="9">
        <f t="shared" si="16"/>
        <v>1.3458683383241297</v>
      </c>
      <c r="G129" s="3">
        <f t="shared" si="17"/>
        <v>61743.78273233624</v>
      </c>
      <c r="H129" s="8">
        <f t="shared" si="18"/>
        <v>0.025553098483225487</v>
      </c>
      <c r="I129" s="3">
        <f t="shared" si="10"/>
        <v>43220.647912635366</v>
      </c>
      <c r="J129" s="3">
        <f t="shared" si="19"/>
        <v>44413.65516469628</v>
      </c>
    </row>
    <row r="130" spans="1:10" ht="12.75">
      <c r="A130">
        <f t="shared" si="11"/>
        <v>16</v>
      </c>
      <c r="B130" s="1">
        <f t="shared" si="12"/>
        <v>2708.602347520955</v>
      </c>
      <c r="C130" s="1">
        <f t="shared" si="13"/>
        <v>160628.0261915213</v>
      </c>
      <c r="D130" s="1">
        <f t="shared" si="14"/>
        <v>46111.196144481575</v>
      </c>
      <c r="E130" s="9">
        <f t="shared" si="15"/>
        <v>0.026917366766482594</v>
      </c>
      <c r="F130" s="9">
        <f t="shared" si="16"/>
        <v>1.3727857050906123</v>
      </c>
      <c r="G130" s="3">
        <f t="shared" si="17"/>
        <v>63300.79091177366</v>
      </c>
      <c r="H130" s="8">
        <f t="shared" si="18"/>
        <v>0.02521724634506381</v>
      </c>
      <c r="I130" s="3">
        <f t="shared" si="10"/>
        <v>44310.55363824156</v>
      </c>
      <c r="J130" s="3">
        <f t="shared" si="19"/>
        <v>45301.92826799021</v>
      </c>
    </row>
    <row r="131" spans="1:10" ht="12.75">
      <c r="A131">
        <f t="shared" si="11"/>
        <v>17</v>
      </c>
      <c r="B131" s="1">
        <f t="shared" si="12"/>
        <v>2589.397009937982</v>
      </c>
      <c r="C131" s="1">
        <f t="shared" si="13"/>
        <v>163217.42320145929</v>
      </c>
      <c r="D131" s="1">
        <f t="shared" si="14"/>
        <v>46332.94936356043</v>
      </c>
      <c r="E131" s="9">
        <f t="shared" si="15"/>
        <v>0.027455714101812245</v>
      </c>
      <c r="F131" s="9">
        <f t="shared" si="16"/>
        <v>1.4002414191924246</v>
      </c>
      <c r="G131" s="3">
        <f t="shared" si="17"/>
        <v>64877.314772202604</v>
      </c>
      <c r="H131" s="8">
        <f t="shared" si="18"/>
        <v>0.024905279029234284</v>
      </c>
      <c r="I131" s="3">
        <f t="shared" si="10"/>
        <v>45414.12034054182</v>
      </c>
      <c r="J131" s="3">
        <f t="shared" si="19"/>
        <v>46207.966833350016</v>
      </c>
    </row>
    <row r="132" spans="1:10" ht="12.75">
      <c r="A132">
        <f t="shared" si="11"/>
        <v>18</v>
      </c>
      <c r="B132" s="1">
        <f t="shared" si="12"/>
        <v>2474.6651849659793</v>
      </c>
      <c r="C132" s="1">
        <f t="shared" si="13"/>
        <v>165692.08838642525</v>
      </c>
      <c r="D132" s="1">
        <f t="shared" si="14"/>
        <v>46542.58739097198</v>
      </c>
      <c r="E132" s="9">
        <f t="shared" si="15"/>
        <v>0.028004828383848494</v>
      </c>
      <c r="F132" s="9">
        <f t="shared" si="16"/>
        <v>1.4282462475762732</v>
      </c>
      <c r="G132" s="3">
        <f t="shared" si="17"/>
        <v>66474.27579364649</v>
      </c>
      <c r="H132" s="8">
        <f t="shared" si="18"/>
        <v>0.024615091223351964</v>
      </c>
      <c r="I132" s="3">
        <f t="shared" si="10"/>
        <v>46531.99305555254</v>
      </c>
      <c r="J132" s="3">
        <f t="shared" si="19"/>
        <v>47132.126170017014</v>
      </c>
    </row>
    <row r="133" spans="1:10" ht="12.75">
      <c r="A133">
        <f t="shared" si="11"/>
        <v>19</v>
      </c>
      <c r="B133" s="1">
        <f t="shared" si="12"/>
        <v>2364.3300302418247</v>
      </c>
      <c r="C133" s="1">
        <f t="shared" si="13"/>
        <v>168056.4184166671</v>
      </c>
      <c r="D133" s="1">
        <f t="shared" si="14"/>
        <v>46740.84101382525</v>
      </c>
      <c r="E133" s="9">
        <f t="shared" si="15"/>
        <v>0.028564924951525465</v>
      </c>
      <c r="F133" s="9">
        <f t="shared" si="16"/>
        <v>1.4568111725277986</v>
      </c>
      <c r="G133" s="3">
        <f t="shared" si="17"/>
        <v>68092.57940228618</v>
      </c>
      <c r="H133" s="8">
        <f t="shared" si="18"/>
        <v>0.024344809918100146</v>
      </c>
      <c r="I133" s="3">
        <f t="shared" si="10"/>
        <v>47664.805581600325</v>
      </c>
      <c r="J133" s="3">
        <f t="shared" si="19"/>
        <v>48074.768693417354</v>
      </c>
    </row>
    <row r="134" spans="1:10" ht="12.75">
      <c r="A134">
        <f t="shared" si="11"/>
        <v>20</v>
      </c>
      <c r="B134" s="1">
        <f t="shared" si="12"/>
        <v>2258.3030149808765</v>
      </c>
      <c r="C134" s="1">
        <f t="shared" si="13"/>
        <v>170314.72143164795</v>
      </c>
      <c r="D134" s="1">
        <f t="shared" si="14"/>
        <v>46928.38924566071</v>
      </c>
      <c r="E134" s="9">
        <f t="shared" si="15"/>
        <v>0.02913622345055597</v>
      </c>
      <c r="F134" s="9">
        <f t="shared" si="16"/>
        <v>1.4859473959783545</v>
      </c>
      <c r="G134" s="3">
        <f t="shared" si="17"/>
        <v>69733.11779704814</v>
      </c>
      <c r="H134" s="8">
        <f t="shared" si="18"/>
        <v>0.02409276325206848</v>
      </c>
      <c r="I134" s="3">
        <f t="shared" si="10"/>
        <v>48813.18245793369</v>
      </c>
      <c r="J134" s="3">
        <f t="shared" si="19"/>
        <v>49036.2640672857</v>
      </c>
    </row>
    <row r="135" spans="1:10" ht="12.75">
      <c r="A135">
        <f t="shared" si="11"/>
        <v>21</v>
      </c>
      <c r="B135" s="1">
        <f aca="true" t="shared" si="20" ref="B135:B159">s_new*D134-(delta+n+g)*C134</f>
        <v>2156.486273482853</v>
      </c>
      <c r="C135" s="1">
        <f aca="true" t="shared" si="21" ref="C135:C159">C134+B135</f>
        <v>172471.2077051308</v>
      </c>
      <c r="D135" s="1">
        <f t="shared" si="14"/>
        <v>47105.86386758117</v>
      </c>
      <c r="E135" s="9">
        <f t="shared" si="15"/>
        <v>0.029718947919567088</v>
      </c>
      <c r="F135" s="9">
        <f aca="true" t="shared" si="22" ref="F135:F159">F134+E135</f>
        <v>1.5156663438979217</v>
      </c>
      <c r="G135" s="3">
        <f aca="true" t="shared" si="23" ref="G135:G159">D135*F135</f>
        <v>71396.77246432996</v>
      </c>
      <c r="H135" s="8">
        <f t="shared" si="18"/>
        <v>0.023857454246112113</v>
      </c>
      <c r="I135" s="3">
        <f t="shared" si="10"/>
        <v>49977.74072503097</v>
      </c>
      <c r="J135" s="3">
        <f aca="true" t="shared" si="24" ref="J135:J159">J134*(1+g)</f>
        <v>50016.98934863142</v>
      </c>
    </row>
    <row r="136" spans="1:10" ht="12.75">
      <c r="A136">
        <f t="shared" si="11"/>
        <v>22</v>
      </c>
      <c r="B136" s="1">
        <f t="shared" si="20"/>
        <v>2058.7746209151937</v>
      </c>
      <c r="C136" s="1">
        <f t="shared" si="21"/>
        <v>174529.98232604598</v>
      </c>
      <c r="D136" s="1">
        <f t="shared" si="14"/>
        <v>47273.8534714918</v>
      </c>
      <c r="E136" s="9">
        <f t="shared" si="15"/>
        <v>0.030313326877958433</v>
      </c>
      <c r="F136" s="9">
        <f t="shared" si="22"/>
        <v>1.5459796707758802</v>
      </c>
      <c r="G136" s="3">
        <f t="shared" si="23"/>
        <v>73084.41642616408</v>
      </c>
      <c r="H136" s="8">
        <f t="shared" si="18"/>
        <v>0.023637538555083517</v>
      </c>
      <c r="I136" s="4">
        <f t="shared" si="10"/>
        <v>51159.091498314854</v>
      </c>
      <c r="J136" s="4">
        <f t="shared" si="24"/>
        <v>51017.32913560405</v>
      </c>
    </row>
    <row r="137" spans="1:10" ht="12.75">
      <c r="A137">
        <f t="shared" si="11"/>
        <v>23</v>
      </c>
      <c r="B137" s="1">
        <f t="shared" si="20"/>
        <v>1965.0572786243192</v>
      </c>
      <c r="C137" s="1">
        <f t="shared" si="21"/>
        <v>176495.0396046703</v>
      </c>
      <c r="D137" s="1">
        <f t="shared" si="14"/>
        <v>47432.90707163743</v>
      </c>
      <c r="E137" s="9">
        <f t="shared" si="15"/>
        <v>0.030919593415517605</v>
      </c>
      <c r="F137" s="9">
        <f t="shared" si="22"/>
        <v>1.5768992641913977</v>
      </c>
      <c r="G137" s="3">
        <f t="shared" si="23"/>
        <v>74796.916259724</v>
      </c>
      <c r="H137" s="8">
        <f t="shared" si="18"/>
        <v>0.02343180553805245</v>
      </c>
      <c r="I137" s="3">
        <f t="shared" si="10"/>
        <v>52357.8413818068</v>
      </c>
      <c r="J137" s="3">
        <f t="shared" si="24"/>
        <v>52037.67571831613</v>
      </c>
    </row>
    <row r="138" spans="1:10" ht="12.75">
      <c r="A138">
        <f t="shared" si="11"/>
        <v>24</v>
      </c>
      <c r="B138" s="1">
        <f t="shared" si="20"/>
        <v>1875.2193491643065</v>
      </c>
      <c r="C138" s="1">
        <f t="shared" si="21"/>
        <v>178370.25895383462</v>
      </c>
      <c r="D138" s="1">
        <f t="shared" si="14"/>
        <v>47583.53734036377</v>
      </c>
      <c r="E138" s="9">
        <f t="shared" si="15"/>
        <v>0.03153798528382795</v>
      </c>
      <c r="F138" s="9">
        <f t="shared" si="22"/>
        <v>1.6084372494752257</v>
      </c>
      <c r="G138" s="3">
        <f t="shared" si="23"/>
        <v>76535.1339200364</v>
      </c>
      <c r="H138" s="8">
        <f t="shared" si="18"/>
        <v>0.023239162083589476</v>
      </c>
      <c r="I138" s="3">
        <f t="shared" si="10"/>
        <v>53574.59374402548</v>
      </c>
      <c r="J138" s="3">
        <f t="shared" si="24"/>
        <v>53078.42923268246</v>
      </c>
    </row>
    <row r="139" spans="1:10" ht="12.75">
      <c r="A139">
        <f t="shared" si="11"/>
        <v>25</v>
      </c>
      <c r="B139" s="1">
        <f t="shared" si="20"/>
        <v>1789.1430753407058</v>
      </c>
      <c r="C139" s="1">
        <f t="shared" si="21"/>
        <v>180159.40202917534</v>
      </c>
      <c r="D139" s="1">
        <f t="shared" si="14"/>
        <v>47726.22351556958</v>
      </c>
      <c r="E139" s="9">
        <f t="shared" si="15"/>
        <v>0.03216874498950451</v>
      </c>
      <c r="F139" s="9">
        <f t="shared" si="22"/>
        <v>1.6406059944647302</v>
      </c>
      <c r="G139" s="3">
        <f t="shared" si="23"/>
        <v>78299.92839280702</v>
      </c>
      <c r="H139" s="8">
        <f t="shared" si="18"/>
        <v>0.0230586187333842</v>
      </c>
      <c r="I139" s="3">
        <f t="shared" si="10"/>
        <v>54809.949874964914</v>
      </c>
      <c r="J139" s="3">
        <f t="shared" si="24"/>
        <v>54139.99781733611</v>
      </c>
    </row>
    <row r="140" spans="1:10" ht="12.75">
      <c r="A140">
        <f t="shared" si="11"/>
        <v>26</v>
      </c>
      <c r="B140" s="1">
        <f t="shared" si="20"/>
        <v>1706.7089126285991</v>
      </c>
      <c r="C140" s="1">
        <f t="shared" si="21"/>
        <v>181866.11094180393</v>
      </c>
      <c r="D140" s="1">
        <f t="shared" si="14"/>
        <v>47861.41402030657</v>
      </c>
      <c r="E140" s="9">
        <f t="shared" si="15"/>
        <v>0.032812119889294604</v>
      </c>
      <c r="F140" s="9">
        <f t="shared" si="22"/>
        <v>1.6734181143540248</v>
      </c>
      <c r="G140" s="3">
        <f t="shared" si="23"/>
        <v>80092.1572001787</v>
      </c>
      <c r="H140" s="8">
        <f t="shared" si="18"/>
        <v>0.022889277731910664</v>
      </c>
      <c r="I140" s="3">
        <f t="shared" si="10"/>
        <v>56064.51004012509</v>
      </c>
      <c r="J140" s="3">
        <f t="shared" si="24"/>
        <v>55222.79777368283</v>
      </c>
    </row>
    <row r="141" spans="1:10" ht="12.75">
      <c r="A141">
        <f t="shared" si="11"/>
        <v>27</v>
      </c>
      <c r="B141" s="1">
        <f t="shared" si="20"/>
        <v>1627.7964401656936</v>
      </c>
      <c r="C141" s="1">
        <f t="shared" si="21"/>
        <v>183493.90738196962</v>
      </c>
      <c r="D141" s="1">
        <f t="shared" si="14"/>
        <v>47989.52882914822</v>
      </c>
      <c r="E141" s="9">
        <f t="shared" si="15"/>
        <v>0.03346836228708049</v>
      </c>
      <c r="F141" s="9">
        <f t="shared" si="22"/>
        <v>1.7068864766411052</v>
      </c>
      <c r="G141" s="3">
        <f t="shared" si="23"/>
        <v>81912.67777885155</v>
      </c>
      <c r="H141" s="8">
        <f t="shared" si="18"/>
        <v>0.02273032269717397</v>
      </c>
      <c r="I141" s="3">
        <f t="shared" si="10"/>
        <v>57338.87444519608</v>
      </c>
      <c r="J141" s="3">
        <f t="shared" si="24"/>
        <v>56327.25372915649</v>
      </c>
    </row>
    <row r="142" spans="1:10" ht="12.75">
      <c r="A142">
        <f t="shared" si="11"/>
        <v>28</v>
      </c>
      <c r="B142" s="1">
        <f t="shared" si="20"/>
        <v>1552.285132006591</v>
      </c>
      <c r="C142" s="1">
        <f t="shared" si="21"/>
        <v>185046.19251397622</v>
      </c>
      <c r="D142" s="1">
        <f t="shared" si="14"/>
        <v>48110.96161106934</v>
      </c>
      <c r="E142" s="9">
        <f t="shared" si="15"/>
        <v>0.034137729532822104</v>
      </c>
      <c r="F142" s="9">
        <f t="shared" si="22"/>
        <v>1.7410242061739272</v>
      </c>
      <c r="G142" s="3">
        <f t="shared" si="23"/>
        <v>83762.34874717628</v>
      </c>
      <c r="H142" s="8">
        <f t="shared" si="18"/>
        <v>0.022581009661514023</v>
      </c>
      <c r="I142" s="3">
        <f t="shared" si="10"/>
        <v>58633.64412302339</v>
      </c>
      <c r="J142" s="3">
        <f t="shared" si="24"/>
        <v>57453.79880373962</v>
      </c>
    </row>
    <row r="143" spans="1:10" ht="12.75">
      <c r="A143">
        <f t="shared" si="11"/>
        <v>29</v>
      </c>
      <c r="B143" s="1">
        <f t="shared" si="20"/>
        <v>1480.0550073424638</v>
      </c>
      <c r="C143" s="1">
        <f t="shared" si="21"/>
        <v>186526.24752131867</v>
      </c>
      <c r="D143" s="1">
        <f t="shared" si="14"/>
        <v>48226.08167447988</v>
      </c>
      <c r="E143" s="9">
        <f t="shared" si="15"/>
        <v>0.034820484123478546</v>
      </c>
      <c r="F143" s="9">
        <f t="shared" si="22"/>
        <v>1.7758446902974057</v>
      </c>
      <c r="G143" s="3">
        <f t="shared" si="23"/>
        <v>85642.03107547411</v>
      </c>
      <c r="H143" s="8">
        <f t="shared" si="18"/>
        <v>0.022440659274865375</v>
      </c>
      <c r="I143" s="3">
        <f t="shared" si="10"/>
        <v>59949.42175283187</v>
      </c>
      <c r="J143" s="3">
        <f t="shared" si="24"/>
        <v>58602.87477981442</v>
      </c>
    </row>
    <row r="144" spans="1:10" ht="12.75">
      <c r="A144">
        <f t="shared" si="11"/>
        <v>30</v>
      </c>
      <c r="B144" s="1">
        <f t="shared" si="20"/>
        <v>1410.9871758516547</v>
      </c>
      <c r="C144" s="1">
        <f t="shared" si="21"/>
        <v>187937.23469717032</v>
      </c>
      <c r="D144" s="1">
        <f t="shared" si="14"/>
        <v>48335.23573660006</v>
      </c>
      <c r="E144" s="9">
        <f t="shared" si="15"/>
        <v>0.035516893805948115</v>
      </c>
      <c r="F144" s="9">
        <f t="shared" si="22"/>
        <v>1.8113615841033537</v>
      </c>
      <c r="G144" s="3">
        <f t="shared" si="23"/>
        <v>87552.58917185692</v>
      </c>
      <c r="H144" s="8">
        <f t="shared" si="18"/>
        <v>0.022308649998025912</v>
      </c>
      <c r="I144" s="3">
        <f t="shared" si="10"/>
        <v>61286.81242029984</v>
      </c>
      <c r="J144" s="3">
        <f t="shared" si="24"/>
        <v>59774.932275410705</v>
      </c>
    </row>
    <row r="145" spans="1:10" ht="12.75">
      <c r="A145">
        <f t="shared" si="11"/>
        <v>31</v>
      </c>
      <c r="B145" s="1">
        <f t="shared" si="20"/>
        <v>1344.9642921780924</v>
      </c>
      <c r="C145" s="1">
        <f t="shared" si="21"/>
        <v>189282.19898934843</v>
      </c>
      <c r="D145" s="1">
        <f t="shared" si="14"/>
        <v>48438.749536439755</v>
      </c>
      <c r="E145" s="9">
        <f t="shared" si="15"/>
        <v>0.036227231682067075</v>
      </c>
      <c r="F145" s="9">
        <f t="shared" si="22"/>
        <v>1.8475888157854208</v>
      </c>
      <c r="G145" s="3">
        <f t="shared" si="23"/>
        <v>89494.89189415732</v>
      </c>
      <c r="H145" s="8">
        <f t="shared" si="18"/>
        <v>0.022184412142145313</v>
      </c>
      <c r="I145" s="3">
        <f t="shared" si="10"/>
        <v>62646.42432591012</v>
      </c>
      <c r="J145" s="3">
        <f t="shared" si="24"/>
        <v>60970.43092091892</v>
      </c>
    </row>
    <row r="146" spans="1:10" ht="12.75">
      <c r="A146">
        <f t="shared" si="11"/>
        <v>32</v>
      </c>
      <c r="B146" s="1">
        <f t="shared" si="20"/>
        <v>1281.8709316775348</v>
      </c>
      <c r="C146" s="1">
        <f t="shared" si="21"/>
        <v>190564.06992102595</v>
      </c>
      <c r="D146" s="1">
        <f t="shared" si="14"/>
        <v>48536.92930815709</v>
      </c>
      <c r="E146" s="9">
        <f t="shared" si="15"/>
        <v>0.036951776315708416</v>
      </c>
      <c r="F146" s="9">
        <f t="shared" si="22"/>
        <v>1.8845405921011291</v>
      </c>
      <c r="G146" s="3">
        <f t="shared" si="23"/>
        <v>91469.813497165</v>
      </c>
      <c r="H146" s="8">
        <f t="shared" si="18"/>
        <v>0.02206742263394601</v>
      </c>
      <c r="I146" s="3">
        <f t="shared" si="10"/>
        <v>64028.869448015495</v>
      </c>
      <c r="J146" s="3">
        <f t="shared" si="24"/>
        <v>62189.8395393373</v>
      </c>
    </row>
    <row r="147" spans="1:10" ht="12.75">
      <c r="A147">
        <f t="shared" si="11"/>
        <v>33</v>
      </c>
      <c r="B147" s="1">
        <f t="shared" si="20"/>
        <v>1221.5938979753082</v>
      </c>
      <c r="C147" s="1">
        <f t="shared" si="21"/>
        <v>191785.66381900126</v>
      </c>
      <c r="D147" s="1">
        <f t="shared" si="14"/>
        <v>48630.063129453425</v>
      </c>
      <c r="E147" s="9">
        <f t="shared" si="15"/>
        <v>0.03769081184202258</v>
      </c>
      <c r="F147" s="9">
        <f t="shared" si="22"/>
        <v>1.9222314039431516</v>
      </c>
      <c r="G147" s="3">
        <f t="shared" si="23"/>
        <v>93478.23452317335</v>
      </c>
      <c r="H147" s="8">
        <f t="shared" si="18"/>
        <v>0.021957200405471448</v>
      </c>
      <c r="I147" s="3">
        <f t="shared" si="10"/>
        <v>65434.76416622134</v>
      </c>
      <c r="J147" s="3">
        <f t="shared" si="24"/>
        <v>63433.63633012405</v>
      </c>
    </row>
    <row r="148" spans="1:10" ht="12.75">
      <c r="A148">
        <f t="shared" si="11"/>
        <v>34</v>
      </c>
      <c r="B148" s="1">
        <f t="shared" si="20"/>
        <v>1164.0224715059376</v>
      </c>
      <c r="C148" s="1">
        <f t="shared" si="21"/>
        <v>192949.6862905072</v>
      </c>
      <c r="D148" s="1">
        <f t="shared" si="14"/>
        <v>48718.42215784588</v>
      </c>
      <c r="E148" s="9">
        <f t="shared" si="15"/>
        <v>0.038444628078863036</v>
      </c>
      <c r="F148" s="9">
        <f t="shared" si="22"/>
        <v>1.9606760320220147</v>
      </c>
      <c r="G148" s="3">
        <f t="shared" si="23"/>
        <v>95521.04264281866</v>
      </c>
      <c r="H148" s="8">
        <f t="shared" si="18"/>
        <v>0.021853302322894202</v>
      </c>
      <c r="I148" s="3">
        <f t="shared" si="10"/>
        <v>66864.72984997305</v>
      </c>
      <c r="J148" s="3">
        <f t="shared" si="24"/>
        <v>64702.30905672653</v>
      </c>
    </row>
    <row r="149" spans="1:10" ht="12.75">
      <c r="A149">
        <f t="shared" si="11"/>
        <v>35</v>
      </c>
      <c r="B149" s="1">
        <f t="shared" si="20"/>
        <v>1109.0486070182596</v>
      </c>
      <c r="C149" s="1">
        <f t="shared" si="21"/>
        <v>194058.73489752546</v>
      </c>
      <c r="D149" s="1">
        <f t="shared" si="14"/>
        <v>48802.26176610242</v>
      </c>
      <c r="E149" s="9">
        <f t="shared" si="15"/>
        <v>0.03921352064044029</v>
      </c>
      <c r="F149" s="9">
        <f t="shared" si="22"/>
        <v>1.999889552662455</v>
      </c>
      <c r="G149" s="3">
        <f t="shared" si="23"/>
        <v>97599.1334523266</v>
      </c>
      <c r="H149" s="8">
        <f t="shared" si="18"/>
        <v>0.021755319582079206</v>
      </c>
      <c r="I149" s="3">
        <f t="shared" si="10"/>
        <v>68319.39341662862</v>
      </c>
      <c r="J149" s="3">
        <f t="shared" si="24"/>
        <v>65996.35523786106</v>
      </c>
    </row>
    <row r="150" spans="1:10" ht="12.75">
      <c r="A150">
        <f t="shared" si="11"/>
        <v>36</v>
      </c>
      <c r="B150" s="1">
        <f t="shared" si="20"/>
        <v>1056.567087003943</v>
      </c>
      <c r="C150" s="1">
        <f t="shared" si="21"/>
        <v>195115.3019845294</v>
      </c>
      <c r="D150" s="1">
        <f t="shared" si="14"/>
        <v>48881.82258678226</v>
      </c>
      <c r="E150" s="9">
        <f t="shared" si="15"/>
        <v>0.0399977910532491</v>
      </c>
      <c r="F150" s="9">
        <f t="shared" si="22"/>
        <v>2.039887343715704</v>
      </c>
      <c r="G150" s="3">
        <f t="shared" si="23"/>
        <v>99713.41123253357</v>
      </c>
      <c r="H150" s="8">
        <f t="shared" si="18"/>
        <v>0.02166287450943116</v>
      </c>
      <c r="I150" s="3">
        <f t="shared" si="10"/>
        <v>69799.3878627735</v>
      </c>
      <c r="J150" s="3">
        <f t="shared" si="24"/>
        <v>67316.28234261829</v>
      </c>
    </row>
    <row r="151" spans="1:10" ht="12.75">
      <c r="A151">
        <f t="shared" si="11"/>
        <v>37</v>
      </c>
      <c r="B151" s="1">
        <f t="shared" si="20"/>
        <v>1006.475637117619</v>
      </c>
      <c r="C151" s="1">
        <f t="shared" si="21"/>
        <v>196121.777621647</v>
      </c>
      <c r="D151" s="1">
        <f t="shared" si="14"/>
        <v>48957.331474665916</v>
      </c>
      <c r="E151" s="9">
        <f t="shared" si="15"/>
        <v>0.04079774687431408</v>
      </c>
      <c r="F151" s="9">
        <f t="shared" si="22"/>
        <v>2.080685090590018</v>
      </c>
      <c r="G151" s="3">
        <f t="shared" si="23"/>
        <v>101864.7896744108</v>
      </c>
      <c r="H151" s="8">
        <f t="shared" si="18"/>
        <v>0.021575617715656834</v>
      </c>
      <c r="I151" s="3">
        <f t="shared" si="10"/>
        <v>71305.35277208756</v>
      </c>
      <c r="J151" s="3">
        <f t="shared" si="24"/>
        <v>68662.60798947065</v>
      </c>
    </row>
    <row r="152" spans="1:10" ht="12.75">
      <c r="A152">
        <f t="shared" si="11"/>
        <v>38</v>
      </c>
      <c r="B152" s="1">
        <f t="shared" si="20"/>
        <v>958.6750088844838</v>
      </c>
      <c r="C152" s="1">
        <f t="shared" si="21"/>
        <v>197080.45263053148</v>
      </c>
      <c r="D152" s="1">
        <f t="shared" si="14"/>
        <v>49029.00239485538</v>
      </c>
      <c r="E152" s="9">
        <f t="shared" si="15"/>
        <v>0.04161370181180036</v>
      </c>
      <c r="F152" s="9">
        <f t="shared" si="22"/>
        <v>2.1222987924018186</v>
      </c>
      <c r="G152" s="3">
        <f t="shared" si="23"/>
        <v>104054.19257526744</v>
      </c>
      <c r="H152" s="8">
        <f t="shared" si="18"/>
        <v>0.021493225557669193</v>
      </c>
      <c r="I152" s="3">
        <f t="shared" si="10"/>
        <v>72837.9348026872</v>
      </c>
      <c r="J152" s="3">
        <f t="shared" si="24"/>
        <v>70035.86014926006</v>
      </c>
    </row>
    <row r="153" spans="1:10" ht="12.75">
      <c r="A153">
        <f t="shared" si="11"/>
        <v>39</v>
      </c>
      <c r="B153" s="1">
        <f t="shared" si="20"/>
        <v>913.0690343194092</v>
      </c>
      <c r="C153" s="1">
        <f t="shared" si="21"/>
        <v>197993.52166485088</v>
      </c>
      <c r="D153" s="1">
        <f t="shared" si="14"/>
        <v>49097.03724345167</v>
      </c>
      <c r="E153" s="9">
        <f t="shared" si="15"/>
        <v>0.042445975848036374</v>
      </c>
      <c r="F153" s="9">
        <f t="shared" si="22"/>
        <v>2.164744768249855</v>
      </c>
      <c r="G153" s="3">
        <f t="shared" si="23"/>
        <v>106282.55450933028</v>
      </c>
      <c r="H153" s="8">
        <f t="shared" si="18"/>
        <v>0.02141539787021031</v>
      </c>
      <c r="I153" s="3">
        <f t="shared" si="10"/>
        <v>74397.78815653118</v>
      </c>
      <c r="J153" s="3">
        <f t="shared" si="24"/>
        <v>71436.57735224527</v>
      </c>
    </row>
    <row r="154" spans="1:10" ht="12.75">
      <c r="A154">
        <f t="shared" si="11"/>
        <v>40</v>
      </c>
      <c r="B154" s="1">
        <f t="shared" si="20"/>
        <v>869.564656495937</v>
      </c>
      <c r="C154" s="1">
        <f t="shared" si="21"/>
        <v>198863.0863213468</v>
      </c>
      <c r="D154" s="1">
        <f t="shared" si="14"/>
        <v>49161.62660695802</v>
      </c>
      <c r="E154" s="9">
        <f t="shared" si="15"/>
        <v>0.0432948953649971</v>
      </c>
      <c r="F154" s="9">
        <f t="shared" si="22"/>
        <v>2.2080396636148523</v>
      </c>
      <c r="G154" s="3">
        <f t="shared" si="23"/>
        <v>108550.82147598657</v>
      </c>
      <c r="H154" s="8">
        <f t="shared" si="18"/>
        <v>0.02134185593419437</v>
      </c>
      <c r="I154" s="3">
        <f t="shared" si="10"/>
        <v>75985.57503319059</v>
      </c>
      <c r="J154" s="3">
        <f t="shared" si="24"/>
        <v>72865.30889929018</v>
      </c>
    </row>
    <row r="155" spans="1:10" ht="12.75">
      <c r="A155">
        <f t="shared" si="11"/>
        <v>41</v>
      </c>
      <c r="B155" s="1">
        <f t="shared" si="20"/>
        <v>828.0719395931283</v>
      </c>
      <c r="C155" s="1">
        <f t="shared" si="21"/>
        <v>199691.15826093993</v>
      </c>
      <c r="D155" s="1">
        <f t="shared" si="14"/>
        <v>49222.950465892325</v>
      </c>
      <c r="E155" s="9">
        <f t="shared" si="15"/>
        <v>0.04416079327229704</v>
      </c>
      <c r="F155" s="9">
        <f t="shared" si="22"/>
        <v>2.252200456887149</v>
      </c>
      <c r="G155" s="3">
        <f t="shared" si="23"/>
        <v>110859.9515286162</v>
      </c>
      <c r="H155" s="8">
        <f t="shared" si="18"/>
        <v>0.021272340653271445</v>
      </c>
      <c r="I155" s="3">
        <f t="shared" si="10"/>
        <v>77601.96607003134</v>
      </c>
      <c r="J155" s="3">
        <f t="shared" si="24"/>
        <v>74322.61507727599</v>
      </c>
    </row>
    <row r="156" spans="1:10" ht="12.75">
      <c r="A156">
        <f t="shared" si="11"/>
        <v>42</v>
      </c>
      <c r="B156" s="1">
        <f t="shared" si="20"/>
        <v>788.5040615019007</v>
      </c>
      <c r="C156" s="1">
        <f t="shared" si="21"/>
        <v>200479.66232244184</v>
      </c>
      <c r="D156" s="1">
        <f t="shared" si="14"/>
        <v>49281.178847511095</v>
      </c>
      <c r="E156" s="9">
        <f t="shared" si="15"/>
        <v>0.04504400913774299</v>
      </c>
      <c r="F156" s="9">
        <f t="shared" si="22"/>
        <v>2.297244466024892</v>
      </c>
      <c r="G156" s="3">
        <f t="shared" si="23"/>
        <v>113210.91538662784</v>
      </c>
      <c r="H156" s="8">
        <f t="shared" si="18"/>
        <v>0.021206610913994284</v>
      </c>
      <c r="I156" s="3">
        <f t="shared" si="10"/>
        <v>79247.64077063948</v>
      </c>
      <c r="J156" s="3">
        <f t="shared" si="24"/>
        <v>75809.0673788215</v>
      </c>
    </row>
    <row r="157" spans="1:10" ht="12.75">
      <c r="A157">
        <f t="shared" si="11"/>
        <v>43</v>
      </c>
      <c r="B157" s="1">
        <f t="shared" si="20"/>
        <v>750.7772916823978</v>
      </c>
      <c r="C157" s="1">
        <f t="shared" si="21"/>
        <v>201230.43961412425</v>
      </c>
      <c r="D157" s="1">
        <f t="shared" si="14"/>
        <v>49336.472432037175</v>
      </c>
      <c r="E157" s="9">
        <f t="shared" si="15"/>
        <v>0.04594488932049784</v>
      </c>
      <c r="F157" s="9">
        <f t="shared" si="22"/>
        <v>2.3431893553453897</v>
      </c>
      <c r="G157" s="3">
        <f t="shared" si="23"/>
        <v>115604.69703304078</v>
      </c>
      <c r="H157" s="8">
        <f t="shared" si="18"/>
        <v>0.021144442108235878</v>
      </c>
      <c r="I157" s="3">
        <f t="shared" si="10"/>
        <v>80923.28792312853</v>
      </c>
      <c r="J157" s="3">
        <f t="shared" si="24"/>
        <v>77325.24872639794</v>
      </c>
    </row>
    <row r="158" spans="1:10" ht="12.75">
      <c r="A158">
        <f t="shared" si="11"/>
        <v>44</v>
      </c>
      <c r="B158" s="1">
        <f t="shared" si="20"/>
        <v>714.8109566224521</v>
      </c>
      <c r="C158" s="1">
        <f t="shared" si="21"/>
        <v>201945.2505707467</v>
      </c>
      <c r="D158" s="1">
        <f t="shared" si="14"/>
        <v>49388.983116333715</v>
      </c>
      <c r="E158" s="9">
        <f t="shared" si="15"/>
        <v>0.0468637871069078</v>
      </c>
      <c r="F158" s="9">
        <f t="shared" si="22"/>
        <v>2.3900531424522975</v>
      </c>
      <c r="G158" s="3">
        <f t="shared" si="23"/>
        <v>118042.29429971686</v>
      </c>
      <c r="H158" s="8">
        <f t="shared" si="18"/>
        <v>0.02108562479930546</v>
      </c>
      <c r="I158" s="3">
        <f t="shared" si="10"/>
        <v>82629.60600980179</v>
      </c>
      <c r="J158" s="3">
        <f t="shared" si="24"/>
        <v>78871.7537009259</v>
      </c>
    </row>
    <row r="159" spans="1:10" ht="12.75">
      <c r="A159">
        <f t="shared" si="11"/>
        <v>45</v>
      </c>
      <c r="B159" s="1">
        <f t="shared" si="20"/>
        <v>680.5273949478433</v>
      </c>
      <c r="C159" s="1">
        <f t="shared" si="21"/>
        <v>202625.77796569455</v>
      </c>
      <c r="D159" s="1">
        <f t="shared" si="14"/>
        <v>49438.85453857102</v>
      </c>
      <c r="E159" s="9">
        <f t="shared" si="15"/>
        <v>0.04780106284904595</v>
      </c>
      <c r="F159" s="9">
        <f t="shared" si="22"/>
        <v>2.4378542053013437</v>
      </c>
      <c r="G159" s="3">
        <f t="shared" si="23"/>
        <v>120524.71944213677</v>
      </c>
      <c r="H159" s="8">
        <f t="shared" si="18"/>
        <v>0.021029963515592835</v>
      </c>
      <c r="I159" s="3">
        <f t="shared" si="10"/>
        <v>84367.30360949574</v>
      </c>
      <c r="J159" s="3">
        <f t="shared" si="24"/>
        <v>80449.18877494441</v>
      </c>
    </row>
    <row r="160" spans="1:10" ht="12.75">
      <c r="A160">
        <f t="shared" si="11"/>
        <v>46</v>
      </c>
      <c r="B160" s="1">
        <f aca="true" t="shared" si="25" ref="B160:B201">s_new*D159-(delta+n+g)*C159</f>
        <v>647.8519039726834</v>
      </c>
      <c r="C160" s="1">
        <f aca="true" t="shared" si="26" ref="C160:C201">C159+B160</f>
        <v>203273.62986966723</v>
      </c>
      <c r="D160" s="1">
        <f t="shared" si="14"/>
        <v>49486.222567082965</v>
      </c>
      <c r="E160" s="9">
        <f t="shared" si="15"/>
        <v>0.048757084106026874</v>
      </c>
      <c r="F160" s="9">
        <f aca="true" t="shared" si="27" ref="F160:F201">F159+E160</f>
        <v>2.4866112894073704</v>
      </c>
      <c r="G160" s="3">
        <f aca="true" t="shared" si="28" ref="G160:G201">D160*F160</f>
        <v>123052.99970543428</v>
      </c>
      <c r="H160" s="8">
        <f t="shared" si="18"/>
        <v>0.02097727565764067</v>
      </c>
      <c r="I160" s="3">
        <f t="shared" si="10"/>
        <v>86137.099793804</v>
      </c>
      <c r="J160" s="3">
        <f aca="true" t="shared" si="29" ref="J160:J201">J159*(1+g)</f>
        <v>82058.1725504433</v>
      </c>
    </row>
    <row r="161" spans="1:10" ht="12.75">
      <c r="A161">
        <f t="shared" si="11"/>
        <v>47</v>
      </c>
      <c r="B161" s="1">
        <f t="shared" si="25"/>
        <v>616.7126792481813</v>
      </c>
      <c r="C161" s="1">
        <f t="shared" si="26"/>
        <v>203890.34254891542</v>
      </c>
      <c r="D161" s="1">
        <f t="shared" si="14"/>
        <v>49531.21575629866</v>
      </c>
      <c r="E161" s="9">
        <f t="shared" si="15"/>
        <v>0.049732225788147406</v>
      </c>
      <c r="F161" s="9">
        <f t="shared" si="27"/>
        <v>2.536343515195518</v>
      </c>
      <c r="G161" s="3">
        <f t="shared" si="28"/>
        <v>125628.17788323817</v>
      </c>
      <c r="H161" s="8">
        <f t="shared" si="18"/>
        <v>0.020927390506272726</v>
      </c>
      <c r="I161" s="3">
        <f t="shared" si="10"/>
        <v>87939.72451826671</v>
      </c>
      <c r="J161" s="3">
        <f t="shared" si="29"/>
        <v>83699.33600145216</v>
      </c>
    </row>
    <row r="162" spans="1:10" ht="12.75">
      <c r="A162">
        <f t="shared" si="11"/>
        <v>48</v>
      </c>
      <c r="B162" s="1">
        <f t="shared" si="25"/>
        <v>587.040748465517</v>
      </c>
      <c r="C162" s="1">
        <f t="shared" si="26"/>
        <v>204477.38329738093</v>
      </c>
      <c r="D162" s="1">
        <f t="shared" si="14"/>
        <v>49573.955772360634</v>
      </c>
      <c r="E162" s="9">
        <f t="shared" si="15"/>
        <v>0.050726870303910356</v>
      </c>
      <c r="F162" s="9">
        <f t="shared" si="27"/>
        <v>2.587070385499428</v>
      </c>
      <c r="G162" s="3">
        <f t="shared" si="28"/>
        <v>128251.31287073263</v>
      </c>
      <c r="H162" s="8">
        <f t="shared" si="18"/>
        <v>0.02088014832096396</v>
      </c>
      <c r="I162" s="3">
        <f t="shared" si="10"/>
        <v>89775.91900951283</v>
      </c>
      <c r="J162" s="3">
        <f t="shared" si="29"/>
        <v>85373.3227214812</v>
      </c>
    </row>
    <row r="163" spans="1:10" ht="12.75">
      <c r="A163">
        <f t="shared" si="11"/>
        <v>49</v>
      </c>
      <c r="B163" s="1">
        <f t="shared" si="25"/>
        <v>558.7699008915224</v>
      </c>
      <c r="C163" s="1">
        <f t="shared" si="26"/>
        <v>205036.15319827246</v>
      </c>
      <c r="D163" s="1">
        <f t="shared" si="14"/>
        <v>49614.55779079518</v>
      </c>
      <c r="E163" s="9">
        <f t="shared" si="15"/>
        <v>0.051741407709988564</v>
      </c>
      <c r="F163" s="9">
        <f t="shared" si="27"/>
        <v>2.638811793209417</v>
      </c>
      <c r="G163" s="3">
        <f t="shared" si="28"/>
        <v>130923.48021322048</v>
      </c>
      <c r="H163" s="8">
        <f t="shared" si="18"/>
        <v>0.020835399518921036</v>
      </c>
      <c r="I163" s="3">
        <f t="shared" si="10"/>
        <v>91646.43614925432</v>
      </c>
      <c r="J163" s="3">
        <f t="shared" si="29"/>
        <v>87080.78917591083</v>
      </c>
    </row>
    <row r="164" spans="1:10" ht="12.75">
      <c r="A164">
        <f t="shared" si="11"/>
        <v>50</v>
      </c>
      <c r="B164" s="1">
        <f t="shared" si="25"/>
        <v>531.8366133594791</v>
      </c>
      <c r="C164" s="1">
        <f t="shared" si="26"/>
        <v>205567.98981163194</v>
      </c>
      <c r="D164" s="1">
        <f t="shared" si="14"/>
        <v>49653.13086838203</v>
      </c>
      <c r="E164" s="9">
        <f t="shared" si="15"/>
        <v>0.05277623586418834</v>
      </c>
      <c r="F164" s="9">
        <f t="shared" si="27"/>
        <v>2.691588029073605</v>
      </c>
      <c r="G164" s="3">
        <f t="shared" si="28"/>
        <v>133645.77265136217</v>
      </c>
      <c r="H164" s="8">
        <f t="shared" si="18"/>
        <v>0.02079300392647829</v>
      </c>
      <c r="I164" s="3">
        <f t="shared" si="10"/>
        <v>93552.04085595351</v>
      </c>
      <c r="J164" s="3">
        <f t="shared" si="29"/>
        <v>88822.40495942906</v>
      </c>
    </row>
    <row r="165" spans="1:10" ht="12.75">
      <c r="A165">
        <f t="shared" si="11"/>
        <v>51</v>
      </c>
      <c r="B165" s="1">
        <f t="shared" si="25"/>
        <v>506.179973700373</v>
      </c>
      <c r="C165" s="1">
        <f t="shared" si="26"/>
        <v>206074.1697853323</v>
      </c>
      <c r="D165" s="1">
        <f t="shared" si="14"/>
        <v>49689.77829117673</v>
      </c>
      <c r="E165" s="9">
        <f t="shared" si="15"/>
        <v>0.053831760581472106</v>
      </c>
      <c r="F165" s="9">
        <f t="shared" si="27"/>
        <v>2.7454197896550774</v>
      </c>
      <c r="G165" s="3">
        <f t="shared" si="28"/>
        <v>136419.30066416983</v>
      </c>
      <c r="H165" s="8">
        <f t="shared" si="18"/>
        <v>0.020752830095441006</v>
      </c>
      <c r="I165" s="3">
        <f t="shared" si="10"/>
        <v>95493.51046491887</v>
      </c>
      <c r="J165" s="3">
        <f t="shared" si="29"/>
        <v>90598.85305861763</v>
      </c>
    </row>
    <row r="166" spans="1:10" ht="12.75">
      <c r="A166">
        <f t="shared" si="11"/>
        <v>52</v>
      </c>
      <c r="B166" s="1">
        <f t="shared" si="25"/>
        <v>481.7416023797541</v>
      </c>
      <c r="C166" s="1">
        <f t="shared" si="26"/>
        <v>206555.91138771205</v>
      </c>
      <c r="D166" s="1">
        <f t="shared" si="14"/>
        <v>49724.597900462955</v>
      </c>
      <c r="E166" s="9">
        <f t="shared" si="15"/>
        <v>0.05490839579310155</v>
      </c>
      <c r="F166" s="9">
        <f t="shared" si="27"/>
        <v>2.800328185448179</v>
      </c>
      <c r="G166" s="3">
        <f t="shared" si="28"/>
        <v>139245.19301074377</v>
      </c>
      <c r="H166" s="8">
        <f t="shared" si="18"/>
        <v>0.020714754677789875</v>
      </c>
      <c r="I166" s="3">
        <f t="shared" si="10"/>
        <v>97471.63510752063</v>
      </c>
      <c r="J166" s="3">
        <f t="shared" si="29"/>
        <v>92410.83011978999</v>
      </c>
    </row>
    <row r="167" spans="1:10" ht="12.75">
      <c r="A167">
        <f t="shared" si="11"/>
        <v>53</v>
      </c>
      <c r="B167" s="1">
        <f t="shared" si="25"/>
        <v>458.4655729990409</v>
      </c>
      <c r="C167" s="1">
        <f t="shared" si="26"/>
        <v>207014.3769607111</v>
      </c>
      <c r="D167" s="1">
        <f t="shared" si="14"/>
        <v>49757.682398257064</v>
      </c>
      <c r="E167" s="9">
        <f t="shared" si="15"/>
        <v>0.05600656370896358</v>
      </c>
      <c r="F167" s="9">
        <f t="shared" si="27"/>
        <v>2.8563347491571425</v>
      </c>
      <c r="G167" s="3">
        <f t="shared" si="28"/>
        <v>142124.59727166637</v>
      </c>
      <c r="H167" s="8">
        <f t="shared" si="18"/>
        <v>0.02067866185298357</v>
      </c>
      <c r="I167" s="3">
        <f t="shared" si="10"/>
        <v>99487.21809016645</v>
      </c>
      <c r="J167" s="3">
        <f t="shared" si="29"/>
        <v>94259.04672218578</v>
      </c>
    </row>
    <row r="168" spans="1:10" ht="12.75">
      <c r="A168">
        <f t="shared" si="11"/>
        <v>54</v>
      </c>
      <c r="B168" s="1">
        <f t="shared" si="25"/>
        <v>436.29833222734123</v>
      </c>
      <c r="C168" s="1">
        <f t="shared" si="26"/>
        <v>207450.67529293842</v>
      </c>
      <c r="D168" s="1">
        <f t="shared" si="14"/>
        <v>49789.11963384643</v>
      </c>
      <c r="E168" s="9">
        <f t="shared" si="15"/>
        <v>0.05712669498314285</v>
      </c>
      <c r="F168" s="9">
        <f t="shared" si="27"/>
        <v>2.9134614441402853</v>
      </c>
      <c r="G168" s="3">
        <f t="shared" si="28"/>
        <v>145058.68039089965</v>
      </c>
      <c r="H168" s="8">
        <f t="shared" si="18"/>
        <v>0.020644442802711226</v>
      </c>
      <c r="I168" s="3">
        <f t="shared" si="10"/>
        <v>101541.07627362975</v>
      </c>
      <c r="J168" s="3">
        <f t="shared" si="29"/>
        <v>96144.2276566295</v>
      </c>
    </row>
    <row r="169" spans="1:10" ht="12.75">
      <c r="A169">
        <f t="shared" si="11"/>
        <v>55</v>
      </c>
      <c r="B169" s="1">
        <f t="shared" si="25"/>
        <v>415.18861964823736</v>
      </c>
      <c r="C169" s="1">
        <f t="shared" si="26"/>
        <v>207865.86391258665</v>
      </c>
      <c r="D169" s="1">
        <f t="shared" si="14"/>
        <v>49818.9928727163</v>
      </c>
      <c r="E169" s="9">
        <f t="shared" si="15"/>
        <v>0.05826922888280571</v>
      </c>
      <c r="F169" s="9">
        <f t="shared" si="27"/>
        <v>2.971730673023091</v>
      </c>
      <c r="G169" s="3">
        <f t="shared" si="28"/>
        <v>148048.62921896979</v>
      </c>
      <c r="H169" s="8">
        <f t="shared" si="18"/>
        <v>0.02061199522850278</v>
      </c>
      <c r="I169" s="3">
        <f t="shared" si="10"/>
        <v>103634.04045327884</v>
      </c>
      <c r="J169" s="3">
        <f t="shared" si="29"/>
        <v>98067.1122097621</v>
      </c>
    </row>
    <row r="170" spans="1:10" ht="12.75">
      <c r="A170">
        <f t="shared" si="11"/>
        <v>56</v>
      </c>
      <c r="B170" s="1">
        <f t="shared" si="25"/>
        <v>395.08738793382327</v>
      </c>
      <c r="C170" s="1">
        <f t="shared" si="26"/>
        <v>208260.95130052048</v>
      </c>
      <c r="D170" s="1">
        <f t="shared" si="14"/>
        <v>49847.38104910758</v>
      </c>
      <c r="E170" s="9">
        <f t="shared" si="15"/>
        <v>0.05943461346046182</v>
      </c>
      <c r="F170" s="9">
        <f t="shared" si="27"/>
        <v>3.031165286483553</v>
      </c>
      <c r="G170" s="3">
        <f t="shared" si="28"/>
        <v>151095.651058173</v>
      </c>
      <c r="H170" s="8">
        <f t="shared" si="18"/>
        <v>0.020581222908160533</v>
      </c>
      <c r="I170" s="3">
        <f t="shared" si="10"/>
        <v>105766.9557407211</v>
      </c>
      <c r="J170" s="3">
        <f t="shared" si="29"/>
        <v>100028.45445395734</v>
      </c>
    </row>
    <row r="171" spans="1:10" ht="12.75">
      <c r="A171">
        <f t="shared" si="11"/>
        <v>57</v>
      </c>
      <c r="B171" s="1">
        <f t="shared" si="25"/>
        <v>375.94772369583734</v>
      </c>
      <c r="C171" s="1">
        <f t="shared" si="26"/>
        <v>208636.8990242163</v>
      </c>
      <c r="D171" s="1">
        <f t="shared" si="14"/>
        <v>49874.35900334325</v>
      </c>
      <c r="E171" s="9">
        <f t="shared" si="15"/>
        <v>0.06062330572967106</v>
      </c>
      <c r="F171" s="9">
        <f t="shared" si="27"/>
        <v>3.091788592213224</v>
      </c>
      <c r="G171" s="3">
        <f t="shared" si="28"/>
        <v>154200.97421048355</v>
      </c>
      <c r="H171" s="8">
        <f t="shared" si="18"/>
        <v>0.02055203528733571</v>
      </c>
      <c r="I171" s="3">
        <f t="shared" si="10"/>
        <v>107940.68194733848</v>
      </c>
      <c r="J171" s="3">
        <f t="shared" si="29"/>
        <v>102029.02354303648</v>
      </c>
    </row>
    <row r="172" spans="1:10" ht="12.75">
      <c r="A172">
        <f t="shared" si="11"/>
        <v>58</v>
      </c>
      <c r="B172" s="1">
        <f t="shared" si="25"/>
        <v>357.7247693078298</v>
      </c>
      <c r="C172" s="1">
        <f t="shared" si="26"/>
        <v>208994.62379352414</v>
      </c>
      <c r="D172" s="1">
        <f t="shared" si="14"/>
        <v>49899.997704971036</v>
      </c>
      <c r="E172" s="9">
        <f t="shared" si="15"/>
        <v>0.06183577184426448</v>
      </c>
      <c r="F172" s="9">
        <f t="shared" si="27"/>
        <v>3.1536243640574884</v>
      </c>
      <c r="G172" s="3">
        <f t="shared" si="28"/>
        <v>157365.8485288094</v>
      </c>
      <c r="H172" s="8">
        <f t="shared" si="18"/>
        <v>0.02052434710305932</v>
      </c>
      <c r="I172" s="3">
        <f t="shared" si="10"/>
        <v>110156.09397016658</v>
      </c>
      <c r="J172" s="3">
        <f t="shared" si="29"/>
        <v>104069.60401389722</v>
      </c>
    </row>
    <row r="173" spans="1:10" ht="12.75">
      <c r="A173">
        <f t="shared" si="11"/>
        <v>59</v>
      </c>
      <c r="B173" s="1">
        <f t="shared" si="25"/>
        <v>340.37564594461946</v>
      </c>
      <c r="C173" s="1">
        <f t="shared" si="26"/>
        <v>209334.99943946875</v>
      </c>
      <c r="D173" s="1">
        <f t="shared" si="14"/>
        <v>49924.36446268319</v>
      </c>
      <c r="E173" s="9">
        <f t="shared" si="15"/>
        <v>0.06307248728114977</v>
      </c>
      <c r="F173" s="9">
        <f t="shared" si="27"/>
        <v>3.216696851338638</v>
      </c>
      <c r="G173" s="3">
        <f t="shared" si="28"/>
        <v>160591.5459721956</v>
      </c>
      <c r="H173" s="8">
        <f t="shared" si="18"/>
        <v>0.020498078036262444</v>
      </c>
      <c r="I173" s="3">
        <f t="shared" si="10"/>
        <v>112414.08218053692</v>
      </c>
      <c r="J173" s="3">
        <f t="shared" si="29"/>
        <v>106150.99609417516</v>
      </c>
    </row>
    <row r="174" spans="1:10" ht="12.75">
      <c r="A174">
        <f t="shared" si="11"/>
        <v>60</v>
      </c>
      <c r="B174" s="1">
        <f t="shared" si="25"/>
        <v>323.85937804214154</v>
      </c>
      <c r="C174" s="1">
        <f t="shared" si="26"/>
        <v>209658.8588175109</v>
      </c>
      <c r="D174" s="1">
        <f t="shared" si="14"/>
        <v>49947.52312190068</v>
      </c>
      <c r="E174" s="9">
        <f t="shared" si="15"/>
        <v>0.06433393702677276</v>
      </c>
      <c r="F174" s="9">
        <f t="shared" si="27"/>
        <v>3.2810307883654106</v>
      </c>
      <c r="G174" s="3">
        <f t="shared" si="28"/>
        <v>163879.36116554937</v>
      </c>
      <c r="H174" s="8">
        <f t="shared" si="18"/>
        <v>0.02047315239074302</v>
      </c>
      <c r="I174" s="3">
        <f t="shared" si="10"/>
        <v>114715.55281588456</v>
      </c>
      <c r="J174" s="3">
        <f t="shared" si="29"/>
        <v>108274.01601605867</v>
      </c>
    </row>
    <row r="175" spans="1:10" ht="12.75">
      <c r="A175">
        <f t="shared" si="11"/>
        <v>61</v>
      </c>
      <c r="B175" s="1">
        <f t="shared" si="25"/>
        <v>308.1368193444396</v>
      </c>
      <c r="C175" s="1">
        <f t="shared" si="26"/>
        <v>209966.99563685534</v>
      </c>
      <c r="D175" s="1">
        <f t="shared" si="14"/>
        <v>49969.534250838085</v>
      </c>
      <c r="E175" s="9">
        <f t="shared" si="15"/>
        <v>0.06562061576730821</v>
      </c>
      <c r="F175" s="9">
        <f t="shared" si="27"/>
        <v>3.346651404132719</v>
      </c>
      <c r="G175" s="3">
        <f t="shared" si="28"/>
        <v>167230.61196442528</v>
      </c>
      <c r="H175" s="8">
        <f t="shared" si="18"/>
        <v>0.02044949879619375</v>
      </c>
      <c r="I175" s="3">
        <f t="shared" si="10"/>
        <v>117061.42837509769</v>
      </c>
      <c r="J175" s="3">
        <f t="shared" si="29"/>
        <v>110439.49633637985</v>
      </c>
    </row>
    <row r="176" spans="1:10" ht="12.75">
      <c r="A176">
        <f t="shared" si="11"/>
        <v>62</v>
      </c>
      <c r="B176" s="1">
        <f t="shared" si="25"/>
        <v>293.17058067155085</v>
      </c>
      <c r="C176" s="1">
        <f t="shared" si="26"/>
        <v>210260.1662175269</v>
      </c>
      <c r="D176" s="1">
        <f t="shared" si="14"/>
        <v>49990.455315803774</v>
      </c>
      <c r="E176" s="9">
        <f t="shared" si="15"/>
        <v>0.06693302808265437</v>
      </c>
      <c r="F176" s="9">
        <f t="shared" si="27"/>
        <v>3.4135844322153734</v>
      </c>
      <c r="G176" s="3">
        <f t="shared" si="28"/>
        <v>170646.64002538603</v>
      </c>
      <c r="H176" s="8">
        <f t="shared" si="18"/>
        <v>0.02042704993322302</v>
      </c>
      <c r="I176" s="3">
        <f t="shared" si="10"/>
        <v>119452.64801777022</v>
      </c>
      <c r="J176" s="3">
        <f t="shared" si="29"/>
        <v>112648.28626310744</v>
      </c>
    </row>
    <row r="177" spans="1:10" ht="12.75">
      <c r="A177">
        <f t="shared" si="11"/>
        <v>63</v>
      </c>
      <c r="B177" s="1">
        <f t="shared" si="25"/>
        <v>278.92495951424826</v>
      </c>
      <c r="C177" s="1">
        <f t="shared" si="26"/>
        <v>210539.09117704115</v>
      </c>
      <c r="D177" s="1">
        <f t="shared" si="14"/>
        <v>50010.340846432584</v>
      </c>
      <c r="E177" s="9">
        <f t="shared" si="15"/>
        <v>0.06827168864430747</v>
      </c>
      <c r="F177" s="9">
        <f t="shared" si="27"/>
        <v>3.481856120859681</v>
      </c>
      <c r="G177" s="3">
        <f t="shared" si="28"/>
        <v>174128.8113824302</v>
      </c>
      <c r="H177" s="8">
        <f t="shared" si="18"/>
        <v>0.02040574227846586</v>
      </c>
      <c r="I177" s="3">
        <f t="shared" si="10"/>
        <v>121890.16796770113</v>
      </c>
      <c r="J177" s="3">
        <f t="shared" si="29"/>
        <v>114901.2519883696</v>
      </c>
    </row>
    <row r="178" spans="1:10" ht="12.75">
      <c r="A178">
        <f t="shared" si="11"/>
        <v>64</v>
      </c>
      <c r="B178" s="1">
        <f t="shared" si="25"/>
        <v>265.3658715368929</v>
      </c>
      <c r="C178" s="1">
        <f t="shared" si="26"/>
        <v>210804.45704857804</v>
      </c>
      <c r="D178" s="1">
        <f t="shared" si="14"/>
        <v>50029.242591495364</v>
      </c>
      <c r="E178" s="9">
        <f t="shared" si="15"/>
        <v>0.06963712241719362</v>
      </c>
      <c r="F178" s="9">
        <f t="shared" si="27"/>
        <v>3.5514932432768744</v>
      </c>
      <c r="G178" s="3">
        <f t="shared" si="28"/>
        <v>177678.5170299554</v>
      </c>
      <c r="H178" s="8">
        <f t="shared" si="18"/>
        <v>0.020385515868072895</v>
      </c>
      <c r="I178" s="3">
        <f aca="true" t="shared" si="30" ref="I178:I241">(1-s_new)*G178</f>
        <v>124374.96192096877</v>
      </c>
      <c r="J178" s="3">
        <f t="shared" si="29"/>
        <v>117199.27702813699</v>
      </c>
    </row>
    <row r="179" spans="1:10" ht="12.75">
      <c r="A179">
        <f t="shared" si="11"/>
        <v>65</v>
      </c>
      <c r="B179" s="1">
        <f t="shared" si="25"/>
        <v>252.46078404814398</v>
      </c>
      <c r="C179" s="1">
        <f t="shared" si="26"/>
        <v>211056.91783262618</v>
      </c>
      <c r="D179" s="1">
        <f t="shared" si="14"/>
        <v>50047.20966588333</v>
      </c>
      <c r="E179" s="9">
        <f t="shared" si="15"/>
        <v>0.07102986486553749</v>
      </c>
      <c r="F179" s="9">
        <f t="shared" si="27"/>
        <v>3.622523108142412</v>
      </c>
      <c r="G179" s="3">
        <f t="shared" si="28"/>
        <v>181297.17351271067</v>
      </c>
      <c r="H179" s="8">
        <f t="shared" si="18"/>
        <v>0.02036631407805584</v>
      </c>
      <c r="I179" s="3">
        <f t="shared" si="30"/>
        <v>126908.02145889746</v>
      </c>
      <c r="J179" s="3">
        <f t="shared" si="29"/>
        <v>119543.26256869973</v>
      </c>
    </row>
    <row r="180" spans="1:10" ht="12.75">
      <c r="A180">
        <f aca="true" t="shared" si="31" ref="A180:A243">A179+1</f>
        <v>66</v>
      </c>
      <c r="B180" s="1">
        <f t="shared" si="25"/>
        <v>240.1786514811647</v>
      </c>
      <c r="C180" s="1">
        <f t="shared" si="26"/>
        <v>211297.09648410734</v>
      </c>
      <c r="D180" s="1">
        <f aca="true" t="shared" si="32" ref="D180:D243">A*(C180^alpha)</f>
        <v>50064.288689320725</v>
      </c>
      <c r="E180" s="9">
        <f aca="true" t="shared" si="33" ref="E180:E243">F179*g</f>
        <v>0.07245046216284824</v>
      </c>
      <c r="F180" s="9">
        <f t="shared" si="27"/>
        <v>3.6949735703052604</v>
      </c>
      <c r="G180" s="3">
        <f t="shared" si="28"/>
        <v>184986.22352317267</v>
      </c>
      <c r="H180" s="8">
        <f aca="true" t="shared" si="34" ref="H180:H243">(G180-G179)/G179</f>
        <v>0.02034808342008356</v>
      </c>
      <c r="I180" s="3">
        <f t="shared" si="30"/>
        <v>129490.35646622085</v>
      </c>
      <c r="J180" s="3">
        <f t="shared" si="29"/>
        <v>121934.12782007373</v>
      </c>
    </row>
    <row r="181" spans="1:10" ht="12.75">
      <c r="A181">
        <f t="shared" si="31"/>
        <v>67</v>
      </c>
      <c r="B181" s="1">
        <f t="shared" si="25"/>
        <v>228.48985290870223</v>
      </c>
      <c r="C181" s="1">
        <f t="shared" si="26"/>
        <v>211525.58633701605</v>
      </c>
      <c r="D181" s="1">
        <f t="shared" si="32"/>
        <v>50080.523917319595</v>
      </c>
      <c r="E181" s="9">
        <f t="shared" si="33"/>
        <v>0.07389947140610521</v>
      </c>
      <c r="F181" s="9">
        <f t="shared" si="27"/>
        <v>3.7688730417113656</v>
      </c>
      <c r="G181" s="3">
        <f t="shared" si="28"/>
        <v>188747.1365067671</v>
      </c>
      <c r="H181" s="8">
        <f t="shared" si="34"/>
        <v>0.020330773351472386</v>
      </c>
      <c r="I181" s="3">
        <f t="shared" si="30"/>
        <v>132122.99555473696</v>
      </c>
      <c r="J181" s="3">
        <f t="shared" si="29"/>
        <v>124372.8103764752</v>
      </c>
    </row>
    <row r="182" spans="1:10" ht="12.75">
      <c r="A182">
        <f t="shared" si="31"/>
        <v>68</v>
      </c>
      <c r="B182" s="1">
        <f t="shared" si="25"/>
        <v>217.3661316047528</v>
      </c>
      <c r="C182" s="1">
        <f t="shared" si="26"/>
        <v>211742.95246862082</v>
      </c>
      <c r="D182" s="1">
        <f t="shared" si="32"/>
        <v>50095.95736485443</v>
      </c>
      <c r="E182" s="9">
        <f t="shared" si="33"/>
        <v>0.07537746083422732</v>
      </c>
      <c r="F182" s="9">
        <f t="shared" si="27"/>
        <v>3.844250502545593</v>
      </c>
      <c r="G182" s="3">
        <f t="shared" si="28"/>
        <v>192581.40927534425</v>
      </c>
      <c r="H182" s="8">
        <f t="shared" si="34"/>
        <v>0.020314336098231002</v>
      </c>
      <c r="I182" s="3">
        <f t="shared" si="30"/>
        <v>134806.98649274098</v>
      </c>
      <c r="J182" s="3">
        <f t="shared" si="29"/>
        <v>126860.26658400471</v>
      </c>
    </row>
    <row r="183" spans="1:10" ht="12.75">
      <c r="A183">
        <f t="shared" si="31"/>
        <v>69</v>
      </c>
      <c r="B183" s="1">
        <f t="shared" si="25"/>
        <v>206.78053665287007</v>
      </c>
      <c r="C183" s="1">
        <f t="shared" si="26"/>
        <v>211949.73300527368</v>
      </c>
      <c r="D183" s="1">
        <f t="shared" si="32"/>
        <v>50110.62892320055</v>
      </c>
      <c r="E183" s="9">
        <f t="shared" si="33"/>
        <v>0.07688501005091186</v>
      </c>
      <c r="F183" s="9">
        <f t="shared" si="27"/>
        <v>3.921135512596505</v>
      </c>
      <c r="G183" s="3">
        <f t="shared" si="28"/>
        <v>196490.56662930723</v>
      </c>
      <c r="H183" s="8">
        <f t="shared" si="34"/>
        <v>0.02029872649012469</v>
      </c>
      <c r="I183" s="3">
        <f t="shared" si="30"/>
        <v>137543.39664051504</v>
      </c>
      <c r="J183" s="3">
        <f t="shared" si="29"/>
        <v>129397.47191568482</v>
      </c>
    </row>
    <row r="184" spans="1:10" ht="12.75">
      <c r="A184">
        <f t="shared" si="31"/>
        <v>70</v>
      </c>
      <c r="B184" s="1">
        <f t="shared" si="25"/>
        <v>196.70736659100476</v>
      </c>
      <c r="C184" s="1">
        <f t="shared" si="26"/>
        <v>212146.44037186468</v>
      </c>
      <c r="D184" s="1">
        <f t="shared" si="32"/>
        <v>50124.57647034937</v>
      </c>
      <c r="E184" s="9">
        <f t="shared" si="33"/>
        <v>0.0784227102519301</v>
      </c>
      <c r="F184" s="9">
        <f t="shared" si="27"/>
        <v>3.9995582228484348</v>
      </c>
      <c r="G184" s="3">
        <f t="shared" si="28"/>
        <v>200476.16198878098</v>
      </c>
      <c r="H184" s="8">
        <f t="shared" si="34"/>
        <v>0.020283901806812166</v>
      </c>
      <c r="I184" s="3">
        <f t="shared" si="30"/>
        <v>140333.31339214667</v>
      </c>
      <c r="J184" s="3">
        <f t="shared" si="29"/>
        <v>131985.4213539985</v>
      </c>
    </row>
    <row r="185" spans="1:10" ht="12.75">
      <c r="A185">
        <f t="shared" si="31"/>
        <v>71</v>
      </c>
      <c r="B185" s="1">
        <f t="shared" si="25"/>
        <v>187.12211507428037</v>
      </c>
      <c r="C185" s="1">
        <f t="shared" si="26"/>
        <v>212333.56248693896</v>
      </c>
      <c r="D185" s="1">
        <f t="shared" si="32"/>
        <v>50137.83597538532</v>
      </c>
      <c r="E185" s="9">
        <f t="shared" si="33"/>
        <v>0.0799911644569687</v>
      </c>
      <c r="F185" s="9">
        <f t="shared" si="27"/>
        <v>4.079549387305404</v>
      </c>
      <c r="G185" s="3">
        <f t="shared" si="28"/>
        <v>204539.77803420203</v>
      </c>
      <c r="H185" s="8">
        <f t="shared" si="34"/>
        <v>0.02026982163419736</v>
      </c>
      <c r="I185" s="3">
        <f t="shared" si="30"/>
        <v>143177.8446239414</v>
      </c>
      <c r="J185" s="3">
        <f t="shared" si="29"/>
        <v>134625.1297810785</v>
      </c>
    </row>
    <row r="186" spans="1:10" ht="12.75">
      <c r="A186">
        <f t="shared" si="31"/>
        <v>72</v>
      </c>
      <c r="B186" s="1">
        <f t="shared" si="25"/>
        <v>178.0014185298678</v>
      </c>
      <c r="C186" s="1">
        <f t="shared" si="26"/>
        <v>212511.56390546882</v>
      </c>
      <c r="D186" s="1">
        <f t="shared" si="32"/>
        <v>50150.44159718352</v>
      </c>
      <c r="E186" s="9">
        <f t="shared" si="33"/>
        <v>0.08159098774610808</v>
      </c>
      <c r="F186" s="9">
        <f t="shared" si="27"/>
        <v>4.161140375051512</v>
      </c>
      <c r="G186" s="3">
        <f t="shared" si="28"/>
        <v>208683.02735670318</v>
      </c>
      <c r="H186" s="8">
        <f t="shared" si="34"/>
        <v>0.020256447730222654</v>
      </c>
      <c r="I186" s="3">
        <f t="shared" si="30"/>
        <v>146078.1191496922</v>
      </c>
      <c r="J186" s="3">
        <f t="shared" si="29"/>
        <v>137317.63237670006</v>
      </c>
    </row>
    <row r="187" spans="1:10" ht="12.75">
      <c r="A187">
        <f t="shared" si="31"/>
        <v>73</v>
      </c>
      <c r="B187" s="1">
        <f t="shared" si="25"/>
        <v>169.32300577223577</v>
      </c>
      <c r="C187" s="1">
        <f t="shared" si="26"/>
        <v>212680.88691124105</v>
      </c>
      <c r="D187" s="1">
        <f t="shared" si="32"/>
        <v>50162.42577776293</v>
      </c>
      <c r="E187" s="9">
        <f t="shared" si="33"/>
        <v>0.08322280750103024</v>
      </c>
      <c r="F187" s="9">
        <f t="shared" si="27"/>
        <v>4.244363182552543</v>
      </c>
      <c r="G187" s="3">
        <f t="shared" si="28"/>
        <v>212907.5531186616</v>
      </c>
      <c r="H187" s="8">
        <f t="shared" si="34"/>
        <v>0.02024374389938961</v>
      </c>
      <c r="I187" s="3">
        <f t="shared" si="30"/>
        <v>149035.2871830631</v>
      </c>
      <c r="J187" s="3">
        <f t="shared" si="29"/>
        <v>140063.98502423405</v>
      </c>
    </row>
    <row r="188" spans="1:10" ht="12.75">
      <c r="A188">
        <f t="shared" si="31"/>
        <v>74</v>
      </c>
      <c r="B188" s="1">
        <f t="shared" si="25"/>
        <v>161.0656495420044</v>
      </c>
      <c r="C188" s="1">
        <f t="shared" si="26"/>
        <v>212841.95256078304</v>
      </c>
      <c r="D188" s="1">
        <f t="shared" si="32"/>
        <v>50173.81933060724</v>
      </c>
      <c r="E188" s="9">
        <f t="shared" si="33"/>
        <v>0.08488726365105086</v>
      </c>
      <c r="F188" s="9">
        <f t="shared" si="27"/>
        <v>4.329250446203593</v>
      </c>
      <c r="G188" s="3">
        <f t="shared" si="28"/>
        <v>217215.02972476988</v>
      </c>
      <c r="H188" s="8">
        <f t="shared" si="34"/>
        <v>0.020231675875338976</v>
      </c>
      <c r="I188" s="3">
        <f t="shared" si="30"/>
        <v>152050.5208073389</v>
      </c>
      <c r="J188" s="3">
        <f t="shared" si="29"/>
        <v>142865.26472471873</v>
      </c>
    </row>
    <row r="189" spans="1:10" ht="12.75">
      <c r="A189">
        <f t="shared" si="31"/>
        <v>75</v>
      </c>
      <c r="B189" s="1">
        <f t="shared" si="25"/>
        <v>153.20911992735637</v>
      </c>
      <c r="C189" s="1">
        <f t="shared" si="26"/>
        <v>212995.1616807104</v>
      </c>
      <c r="D189" s="1">
        <f t="shared" si="32"/>
        <v>50184.651524246394</v>
      </c>
      <c r="E189" s="9">
        <f t="shared" si="33"/>
        <v>0.08658500892407187</v>
      </c>
      <c r="F189" s="9">
        <f t="shared" si="27"/>
        <v>4.415835455127665</v>
      </c>
      <c r="G189" s="3">
        <f t="shared" si="28"/>
        <v>221607.16350399383</v>
      </c>
      <c r="H189" s="8">
        <f t="shared" si="34"/>
        <v>0.02022021121093306</v>
      </c>
      <c r="I189" s="3">
        <f t="shared" si="30"/>
        <v>155125.01445279567</v>
      </c>
      <c r="J189" s="3">
        <f t="shared" si="29"/>
        <v>145722.5700192131</v>
      </c>
    </row>
    <row r="190" spans="1:10" ht="12.75">
      <c r="A190">
        <f t="shared" si="31"/>
        <v>76</v>
      </c>
      <c r="B190" s="1">
        <f t="shared" si="25"/>
        <v>145.73413962418817</v>
      </c>
      <c r="C190" s="1">
        <f t="shared" si="26"/>
        <v>213140.89582033458</v>
      </c>
      <c r="D190" s="1">
        <f t="shared" si="32"/>
        <v>50194.95016137105</v>
      </c>
      <c r="E190" s="9">
        <f t="shared" si="33"/>
        <v>0.08831670910255329</v>
      </c>
      <c r="F190" s="9">
        <f t="shared" si="27"/>
        <v>4.504152164230218</v>
      </c>
      <c r="G190" s="3">
        <f t="shared" si="28"/>
        <v>226085.69340276736</v>
      </c>
      <c r="H190" s="8">
        <f t="shared" si="34"/>
        <v>0.020209319175247768</v>
      </c>
      <c r="I190" s="3">
        <f t="shared" si="30"/>
        <v>158259.98538193715</v>
      </c>
      <c r="J190" s="3">
        <f t="shared" si="29"/>
        <v>148637.02141959738</v>
      </c>
    </row>
    <row r="191" spans="1:10" ht="12.75">
      <c r="A191">
        <f t="shared" si="31"/>
        <v>77</v>
      </c>
      <c r="B191" s="1">
        <f t="shared" si="25"/>
        <v>138.62234098789304</v>
      </c>
      <c r="C191" s="1">
        <f t="shared" si="26"/>
        <v>213279.51816132248</v>
      </c>
      <c r="D191" s="1">
        <f t="shared" si="32"/>
        <v>50204.74165373659</v>
      </c>
      <c r="E191" s="9">
        <f t="shared" si="33"/>
        <v>0.09008304328460437</v>
      </c>
      <c r="F191" s="9">
        <f t="shared" si="27"/>
        <v>4.5942352075148225</v>
      </c>
      <c r="G191" s="3">
        <f t="shared" si="28"/>
        <v>230652.39168978258</v>
      </c>
      <c r="H191" s="8">
        <f t="shared" si="34"/>
        <v>0.02019897065702314</v>
      </c>
      <c r="I191" s="3">
        <f t="shared" si="30"/>
        <v>161456.6741828478</v>
      </c>
      <c r="J191" s="3">
        <f t="shared" si="29"/>
        <v>151609.76184798934</v>
      </c>
    </row>
    <row r="192" spans="1:10" ht="12.75">
      <c r="A192">
        <f t="shared" si="31"/>
        <v>78</v>
      </c>
      <c r="B192" s="1">
        <f t="shared" si="25"/>
        <v>131.85622482840154</v>
      </c>
      <c r="C192" s="1">
        <f t="shared" si="26"/>
        <v>213411.37438615088</v>
      </c>
      <c r="D192" s="1">
        <f t="shared" si="32"/>
        <v>50214.0510930953</v>
      </c>
      <c r="E192" s="9">
        <f t="shared" si="33"/>
        <v>0.09188470415029645</v>
      </c>
      <c r="F192" s="9">
        <f t="shared" si="27"/>
        <v>4.686119911665119</v>
      </c>
      <c r="G192" s="3">
        <f t="shared" si="28"/>
        <v>235309.06467272353</v>
      </c>
      <c r="H192" s="8">
        <f t="shared" si="34"/>
        <v>0.020189138074076282</v>
      </c>
      <c r="I192" s="3">
        <f t="shared" si="30"/>
        <v>164716.34527090646</v>
      </c>
      <c r="J192" s="3">
        <f t="shared" si="29"/>
        <v>154641.95708494913</v>
      </c>
    </row>
    <row r="193" spans="1:10" ht="12.75">
      <c r="A193">
        <f t="shared" si="31"/>
        <v>79</v>
      </c>
      <c r="B193" s="1">
        <f t="shared" si="25"/>
        <v>125.41912089802645</v>
      </c>
      <c r="C193" s="1">
        <f t="shared" si="26"/>
        <v>213536.79350704892</v>
      </c>
      <c r="D193" s="1">
        <f t="shared" si="32"/>
        <v>50222.9023183818</v>
      </c>
      <c r="E193" s="9">
        <f t="shared" si="33"/>
        <v>0.09372239823330239</v>
      </c>
      <c r="F193" s="9">
        <f t="shared" si="27"/>
        <v>4.779842309898421</v>
      </c>
      <c r="G193" s="3">
        <f t="shared" si="28"/>
        <v>240057.55342729684</v>
      </c>
      <c r="H193" s="8">
        <f t="shared" si="34"/>
        <v>0.020179795288284706</v>
      </c>
      <c r="I193" s="3">
        <f t="shared" si="30"/>
        <v>168040.28739910776</v>
      </c>
      <c r="J193" s="3">
        <f t="shared" si="29"/>
        <v>157734.79622664812</v>
      </c>
    </row>
    <row r="194" spans="1:10" ht="12.75">
      <c r="A194">
        <f t="shared" si="31"/>
        <v>80</v>
      </c>
      <c r="B194" s="1">
        <f t="shared" si="25"/>
        <v>119.29515002111293</v>
      </c>
      <c r="C194" s="1">
        <f t="shared" si="26"/>
        <v>213656.08865707004</v>
      </c>
      <c r="D194" s="1">
        <f t="shared" si="32"/>
        <v>50231.31797936152</v>
      </c>
      <c r="E194" s="9">
        <f t="shared" si="33"/>
        <v>0.09559684619796842</v>
      </c>
      <c r="F194" s="9">
        <f t="shared" si="27"/>
        <v>4.875439156096389</v>
      </c>
      <c r="G194" s="3">
        <f t="shared" si="28"/>
        <v>244899.7345389077</v>
      </c>
      <c r="H194" s="8">
        <f t="shared" si="34"/>
        <v>0.020170917525731438</v>
      </c>
      <c r="I194" s="3">
        <f t="shared" si="30"/>
        <v>171429.81417723538</v>
      </c>
      <c r="J194" s="3">
        <f t="shared" si="29"/>
        <v>160889.4921511811</v>
      </c>
    </row>
    <row r="195" spans="1:10" ht="12.75">
      <c r="A195">
        <f t="shared" si="31"/>
        <v>81</v>
      </c>
      <c r="B195" s="1">
        <f t="shared" si="25"/>
        <v>113.46918781355271</v>
      </c>
      <c r="C195" s="1">
        <f t="shared" si="26"/>
        <v>213769.5578448836</v>
      </c>
      <c r="D195" s="1">
        <f t="shared" si="32"/>
        <v>50239.31959694009</v>
      </c>
      <c r="E195" s="9">
        <f t="shared" si="33"/>
        <v>0.09750878312192779</v>
      </c>
      <c r="F195" s="9">
        <f t="shared" si="27"/>
        <v>4.972947939218317</v>
      </c>
      <c r="G195" s="3">
        <f t="shared" si="28"/>
        <v>249837.52085733364</v>
      </c>
      <c r="H195" s="8">
        <f t="shared" si="34"/>
        <v>0.020162481301675143</v>
      </c>
      <c r="I195" s="3">
        <f t="shared" si="30"/>
        <v>174886.26460013355</v>
      </c>
      <c r="J195" s="3">
        <f t="shared" si="29"/>
        <v>164107.28199420474</v>
      </c>
    </row>
    <row r="196" spans="1:10" ht="12.75">
      <c r="A196">
        <f t="shared" si="31"/>
        <v>82</v>
      </c>
      <c r="B196" s="1">
        <f t="shared" si="25"/>
        <v>107.92682994017377</v>
      </c>
      <c r="C196" s="1">
        <f t="shared" si="26"/>
        <v>213877.48467482376</v>
      </c>
      <c r="D196" s="1">
        <f t="shared" si="32"/>
        <v>50246.92762031869</v>
      </c>
      <c r="E196" s="9">
        <f t="shared" si="33"/>
        <v>0.09945895878436634</v>
      </c>
      <c r="F196" s="9">
        <f t="shared" si="27"/>
        <v>5.072406898002683</v>
      </c>
      <c r="G196" s="3">
        <f t="shared" si="28"/>
        <v>254872.86226474604</v>
      </c>
      <c r="H196" s="8">
        <f t="shared" si="34"/>
        <v>0.020154464350003558</v>
      </c>
      <c r="I196" s="3">
        <f t="shared" si="30"/>
        <v>178411.0035853222</v>
      </c>
      <c r="J196" s="3">
        <f t="shared" si="29"/>
        <v>167389.42763408885</v>
      </c>
    </row>
    <row r="197" spans="1:10" ht="12.75">
      <c r="A197">
        <f t="shared" si="31"/>
        <v>83</v>
      </c>
      <c r="B197" s="1">
        <f t="shared" si="25"/>
        <v>102.65435885794068</v>
      </c>
      <c r="C197" s="1">
        <f t="shared" si="26"/>
        <v>213980.1390336817</v>
      </c>
      <c r="D197" s="1">
        <f t="shared" si="32"/>
        <v>50254.16148116963</v>
      </c>
      <c r="E197" s="9">
        <f t="shared" si="33"/>
        <v>0.10144813796005366</v>
      </c>
      <c r="F197" s="9">
        <f t="shared" si="27"/>
        <v>5.173855035962736</v>
      </c>
      <c r="G197" s="3">
        <f t="shared" si="28"/>
        <v>260007.74645743406</v>
      </c>
      <c r="H197" s="8">
        <f t="shared" si="34"/>
        <v>0.020146845556880885</v>
      </c>
      <c r="I197" s="3">
        <f t="shared" si="30"/>
        <v>182005.42252020384</v>
      </c>
      <c r="J197" s="3">
        <f t="shared" si="29"/>
        <v>170737.21618677062</v>
      </c>
    </row>
    <row r="198" spans="1:10" ht="12.75">
      <c r="A198">
        <f t="shared" si="31"/>
        <v>84</v>
      </c>
      <c r="B198" s="1">
        <f t="shared" si="25"/>
        <v>97.638711993166</v>
      </c>
      <c r="C198" s="1">
        <f t="shared" si="26"/>
        <v>214077.7777456749</v>
      </c>
      <c r="D198" s="1">
        <f t="shared" si="32"/>
        <v>50261.03964499553</v>
      </c>
      <c r="E198" s="9">
        <f t="shared" si="33"/>
        <v>0.10347710071925473</v>
      </c>
      <c r="F198" s="9">
        <f t="shared" si="27"/>
        <v>5.277332136681991</v>
      </c>
      <c r="G198" s="3">
        <f t="shared" si="28"/>
        <v>265244.19974158256</v>
      </c>
      <c r="H198" s="8">
        <f t="shared" si="34"/>
        <v>0.02013960489829393</v>
      </c>
      <c r="I198" s="3">
        <f t="shared" si="30"/>
        <v>185670.9398191078</v>
      </c>
      <c r="J198" s="3">
        <f t="shared" si="29"/>
        <v>174151.96051050603</v>
      </c>
    </row>
    <row r="199" spans="1:10" ht="12.75">
      <c r="A199">
        <f t="shared" si="31"/>
        <v>85</v>
      </c>
      <c r="B199" s="1">
        <f t="shared" si="25"/>
        <v>92.8674513014139</v>
      </c>
      <c r="C199" s="1">
        <f t="shared" si="26"/>
        <v>214170.64519697631</v>
      </c>
      <c r="D199" s="1">
        <f t="shared" si="32"/>
        <v>50267.579659826166</v>
      </c>
      <c r="E199" s="9">
        <f t="shared" si="33"/>
        <v>0.10554664273363983</v>
      </c>
      <c r="F199" s="9">
        <f t="shared" si="27"/>
        <v>5.382878779415631</v>
      </c>
      <c r="G199" s="3">
        <f t="shared" si="28"/>
        <v>270584.28784346307</v>
      </c>
      <c r="H199" s="8">
        <f t="shared" si="34"/>
        <v>0.020132723381258308</v>
      </c>
      <c r="I199" s="3">
        <f t="shared" si="30"/>
        <v>189409.00149042413</v>
      </c>
      <c r="J199" s="3">
        <f t="shared" si="29"/>
        <v>177634.99972071615</v>
      </c>
    </row>
    <row r="200" spans="1:10" ht="12.75">
      <c r="A200">
        <f t="shared" si="31"/>
        <v>86</v>
      </c>
      <c r="B200" s="1">
        <f t="shared" si="25"/>
        <v>88.32873415950598</v>
      </c>
      <c r="C200" s="1">
        <f t="shared" si="26"/>
        <v>214258.9739311358</v>
      </c>
      <c r="D200" s="1">
        <f t="shared" si="32"/>
        <v>50273.79820239788</v>
      </c>
      <c r="E200" s="9">
        <f t="shared" si="33"/>
        <v>0.10765757558831263</v>
      </c>
      <c r="F200" s="9">
        <f t="shared" si="27"/>
        <v>5.490536355003944</v>
      </c>
      <c r="G200" s="3">
        <f t="shared" si="28"/>
        <v>276030.1167343975</v>
      </c>
      <c r="H200" s="8">
        <f t="shared" si="34"/>
        <v>0.020126182988440565</v>
      </c>
      <c r="I200" s="3">
        <f t="shared" si="30"/>
        <v>193221.08171407823</v>
      </c>
      <c r="J200" s="3">
        <f t="shared" si="29"/>
        <v>181187.69971513047</v>
      </c>
    </row>
    <row r="201" spans="1:10" ht="12.75">
      <c r="A201">
        <f t="shared" si="31"/>
        <v>87</v>
      </c>
      <c r="B201" s="1">
        <f t="shared" si="25"/>
        <v>84.0112855398529</v>
      </c>
      <c r="C201" s="1">
        <f t="shared" si="26"/>
        <v>214342.98521667568</v>
      </c>
      <c r="D201" s="1">
        <f t="shared" si="32"/>
        <v>50279.711121950866</v>
      </c>
      <c r="E201" s="9">
        <f t="shared" si="33"/>
        <v>0.10981072710007889</v>
      </c>
      <c r="F201" s="9">
        <f t="shared" si="27"/>
        <v>5.600347082104023</v>
      </c>
      <c r="G201" s="3">
        <f t="shared" si="28"/>
        <v>281583.8334708507</v>
      </c>
      <c r="H201" s="8">
        <f t="shared" si="34"/>
        <v>0.020119966625950277</v>
      </c>
      <c r="I201" s="3">
        <f t="shared" si="30"/>
        <v>197108.6834295955</v>
      </c>
      <c r="J201" s="3">
        <f t="shared" si="29"/>
        <v>184811.4537094331</v>
      </c>
    </row>
    <row r="202" spans="1:10" ht="12.75">
      <c r="A202">
        <f t="shared" si="31"/>
        <v>88</v>
      </c>
      <c r="B202" s="1">
        <f aca="true" t="shared" si="35" ref="B202:B265">s_new*D201-(delta+n+g)*C201</f>
        <v>79.90437141796065</v>
      </c>
      <c r="C202" s="1">
        <f aca="true" t="shared" si="36" ref="C202:C265">C201+B202</f>
        <v>214422.88958809365</v>
      </c>
      <c r="D202" s="1">
        <f t="shared" si="32"/>
        <v>50285.333481774156</v>
      </c>
      <c r="E202" s="9">
        <f t="shared" si="33"/>
        <v>0.11200694164208047</v>
      </c>
      <c r="F202" s="9">
        <f aca="true" t="shared" si="37" ref="F202:F265">F201+E202</f>
        <v>5.712354023746104</v>
      </c>
      <c r="G202" s="3">
        <f aca="true" t="shared" si="38" ref="G202:G265">D202*F202</f>
        <v>287247.6270500273</v>
      </c>
      <c r="H202" s="8">
        <f t="shared" si="34"/>
        <v>0.02011405807415752</v>
      </c>
      <c r="I202" s="3">
        <f t="shared" si="30"/>
        <v>201073.3389350191</v>
      </c>
      <c r="J202" s="3">
        <f aca="true" t="shared" si="39" ref="J202:J265">J201*(1+g)</f>
        <v>188507.68278362174</v>
      </c>
    </row>
    <row r="203" spans="1:10" ht="12.75">
      <c r="A203">
        <f t="shared" si="31"/>
        <v>89</v>
      </c>
      <c r="B203" s="1">
        <f t="shared" si="35"/>
        <v>75.99777336568877</v>
      </c>
      <c r="C203" s="1">
        <f t="shared" si="36"/>
        <v>214498.88736145935</v>
      </c>
      <c r="D203" s="1">
        <f t="shared" si="32"/>
        <v>50290.679598617586</v>
      </c>
      <c r="E203" s="9">
        <f t="shared" si="33"/>
        <v>0.11424708047492209</v>
      </c>
      <c r="F203" s="9">
        <f t="shared" si="37"/>
        <v>5.826601104221027</v>
      </c>
      <c r="G203" s="3">
        <f t="shared" si="38"/>
        <v>293023.72928133106</v>
      </c>
      <c r="H203" s="8">
        <f t="shared" si="34"/>
        <v>0.020108441941272443</v>
      </c>
      <c r="I203" s="3">
        <f t="shared" si="30"/>
        <v>205116.61049693174</v>
      </c>
      <c r="J203" s="3">
        <f t="shared" si="39"/>
        <v>192277.8364392942</v>
      </c>
    </row>
    <row r="204" spans="1:10" ht="12.75">
      <c r="A204">
        <f t="shared" si="31"/>
        <v>90</v>
      </c>
      <c r="B204" s="1">
        <f t="shared" si="35"/>
        <v>72.28176428311963</v>
      </c>
      <c r="C204" s="1">
        <f t="shared" si="36"/>
        <v>214571.16912574245</v>
      </c>
      <c r="D204" s="1">
        <f t="shared" si="32"/>
        <v>50295.76308008581</v>
      </c>
      <c r="E204" s="9">
        <f t="shared" si="33"/>
        <v>0.11653202208442054</v>
      </c>
      <c r="F204" s="9">
        <f t="shared" si="37"/>
        <v>5.943133126305447</v>
      </c>
      <c r="G204" s="3">
        <f t="shared" si="38"/>
        <v>298914.4156740685</v>
      </c>
      <c r="H204" s="8">
        <f t="shared" si="34"/>
        <v>0.02010310361957686</v>
      </c>
      <c r="I204" s="3">
        <f t="shared" si="30"/>
        <v>209240.09097184794</v>
      </c>
      <c r="J204" s="3">
        <f t="shared" si="39"/>
        <v>196123.39316808007</v>
      </c>
    </row>
    <row r="205" spans="1:10" ht="12.75">
      <c r="A205">
        <f t="shared" si="31"/>
        <v>91</v>
      </c>
      <c r="B205" s="1">
        <f t="shared" si="35"/>
        <v>68.7470852237675</v>
      </c>
      <c r="C205" s="1">
        <f t="shared" si="36"/>
        <v>214639.9162109662</v>
      </c>
      <c r="D205" s="1">
        <f t="shared" si="32"/>
        <v>50300.5968601209</v>
      </c>
      <c r="E205" s="9">
        <f t="shared" si="33"/>
        <v>0.11886266252610896</v>
      </c>
      <c r="F205" s="9">
        <f t="shared" si="37"/>
        <v>6.061995788831556</v>
      </c>
      <c r="G205" s="3">
        <f t="shared" si="38"/>
        <v>304922.0063417667</v>
      </c>
      <c r="H205" s="8">
        <f t="shared" si="34"/>
        <v>0.020098029244092274</v>
      </c>
      <c r="I205" s="3">
        <f t="shared" si="30"/>
        <v>213445.40443923668</v>
      </c>
      <c r="J205" s="3">
        <f t="shared" si="39"/>
        <v>200045.8610314417</v>
      </c>
    </row>
    <row r="206" spans="1:10" ht="12.75">
      <c r="A206">
        <f t="shared" si="31"/>
        <v>92</v>
      </c>
      <c r="B206" s="1">
        <f t="shared" si="35"/>
        <v>65.38492326863343</v>
      </c>
      <c r="C206" s="1">
        <f t="shared" si="36"/>
        <v>214705.30113423485</v>
      </c>
      <c r="D206" s="1">
        <f t="shared" si="32"/>
        <v>50305.19323267576</v>
      </c>
      <c r="E206" s="9">
        <f t="shared" si="33"/>
        <v>0.12123991577663112</v>
      </c>
      <c r="F206" s="9">
        <f t="shared" si="37"/>
        <v>6.183235704608188</v>
      </c>
      <c r="G206" s="3">
        <f t="shared" si="38"/>
        <v>311048.8669234949</v>
      </c>
      <c r="H206" s="8">
        <f t="shared" si="34"/>
        <v>0.020093205653582885</v>
      </c>
      <c r="I206" s="3">
        <f t="shared" si="30"/>
        <v>217734.2068464464</v>
      </c>
      <c r="J206" s="3">
        <f t="shared" si="39"/>
        <v>204046.77825207054</v>
      </c>
    </row>
    <row r="207" spans="1:10" ht="12.75">
      <c r="A207">
        <f t="shared" si="31"/>
        <v>93</v>
      </c>
      <c r="B207" s="1">
        <f t="shared" si="35"/>
        <v>62.18689040628669</v>
      </c>
      <c r="C207" s="1">
        <f t="shared" si="36"/>
        <v>214767.48802464112</v>
      </c>
      <c r="D207" s="1">
        <f t="shared" si="32"/>
        <v>50309.56388367284</v>
      </c>
      <c r="E207" s="9">
        <f t="shared" si="33"/>
        <v>0.12366471409216376</v>
      </c>
      <c r="F207" s="9">
        <f t="shared" si="37"/>
        <v>6.3069004187003515</v>
      </c>
      <c r="G207" s="3">
        <f t="shared" si="38"/>
        <v>317297.4095225683</v>
      </c>
      <c r="H207" s="8">
        <f t="shared" si="34"/>
        <v>0.020088620353695935</v>
      </c>
      <c r="I207" s="3">
        <f t="shared" si="30"/>
        <v>222108.18666579778</v>
      </c>
      <c r="J207" s="3">
        <f t="shared" si="39"/>
        <v>208127.71381711194</v>
      </c>
    </row>
    <row r="208" spans="1:10" ht="12.75">
      <c r="A208">
        <f t="shared" si="31"/>
        <v>94</v>
      </c>
      <c r="B208" s="1">
        <f t="shared" si="35"/>
        <v>59.145003376970635</v>
      </c>
      <c r="C208" s="1">
        <f t="shared" si="36"/>
        <v>214826.63302801808</v>
      </c>
      <c r="D208" s="1">
        <f t="shared" si="32"/>
        <v>50313.71992133932</v>
      </c>
      <c r="E208" s="9">
        <f t="shared" si="33"/>
        <v>0.12613800837400704</v>
      </c>
      <c r="F208" s="9">
        <f t="shared" si="37"/>
        <v>6.433038427074359</v>
      </c>
      <c r="G208" s="3">
        <f t="shared" si="38"/>
        <v>323670.0936630325</v>
      </c>
      <c r="H208" s="8">
        <f t="shared" si="34"/>
        <v>0.020084261482163048</v>
      </c>
      <c r="I208" s="3">
        <f t="shared" si="30"/>
        <v>226569.06556412275</v>
      </c>
      <c r="J208" s="3">
        <f t="shared" si="39"/>
        <v>212290.2680934542</v>
      </c>
    </row>
    <row r="209" spans="1:10" ht="12.75">
      <c r="A209">
        <f t="shared" si="31"/>
        <v>95</v>
      </c>
      <c r="B209" s="1">
        <f t="shared" si="35"/>
        <v>56.25166444052593</v>
      </c>
      <c r="C209" s="1">
        <f t="shared" si="36"/>
        <v>214882.8846924586</v>
      </c>
      <c r="D209" s="1">
        <f t="shared" si="32"/>
        <v>50317.671905003524</v>
      </c>
      <c r="E209" s="9">
        <f t="shared" si="33"/>
        <v>0.12866076854148717</v>
      </c>
      <c r="F209" s="9">
        <f t="shared" si="37"/>
        <v>6.561699195615846</v>
      </c>
      <c r="G209" s="3">
        <f t="shared" si="38"/>
        <v>330169.4272643237</v>
      </c>
      <c r="H209" s="8">
        <f t="shared" si="34"/>
        <v>0.020080117775902774</v>
      </c>
      <c r="I209" s="3">
        <f t="shared" si="30"/>
        <v>231118.59908502657</v>
      </c>
      <c r="J209" s="3">
        <f t="shared" si="39"/>
        <v>216536.07345532326</v>
      </c>
    </row>
    <row r="210" spans="1:10" ht="12.75">
      <c r="A210">
        <f t="shared" si="31"/>
        <v>96</v>
      </c>
      <c r="B210" s="1">
        <f t="shared" si="35"/>
        <v>53.49964302895205</v>
      </c>
      <c r="C210" s="1">
        <f t="shared" si="36"/>
        <v>214936.38433548756</v>
      </c>
      <c r="D210" s="1">
        <f t="shared" si="32"/>
        <v>50321.42987243295</v>
      </c>
      <c r="E210" s="9">
        <f t="shared" si="33"/>
        <v>0.13123398391231691</v>
      </c>
      <c r="F210" s="9">
        <f t="shared" si="37"/>
        <v>6.692933179528163</v>
      </c>
      <c r="G210" s="3">
        <f t="shared" si="38"/>
        <v>336797.9676345061</v>
      </c>
      <c r="H210" s="8">
        <f t="shared" si="34"/>
        <v>0.020076178539922218</v>
      </c>
      <c r="I210" s="3">
        <f t="shared" si="30"/>
        <v>235758.57734415427</v>
      </c>
      <c r="J210" s="3">
        <f t="shared" si="39"/>
        <v>220866.79492442973</v>
      </c>
    </row>
    <row r="211" spans="1:10" ht="12.75">
      <c r="A211">
        <f t="shared" si="31"/>
        <v>97</v>
      </c>
      <c r="B211" s="1">
        <f t="shared" si="35"/>
        <v>50.8820582457538</v>
      </c>
      <c r="C211" s="1">
        <f t="shared" si="36"/>
        <v>214987.2663937333</v>
      </c>
      <c r="D211" s="1">
        <f t="shared" si="32"/>
        <v>50325.00336579022</v>
      </c>
      <c r="E211" s="9">
        <f t="shared" si="33"/>
        <v>0.13385866359056325</v>
      </c>
      <c r="F211" s="9">
        <f t="shared" si="37"/>
        <v>6.826791843118726</v>
      </c>
      <c r="G211" s="3">
        <f t="shared" si="38"/>
        <v>343558.32248249906</v>
      </c>
      <c r="H211" s="8">
        <f t="shared" si="34"/>
        <v>0.02007243361791689</v>
      </c>
      <c r="I211" s="3">
        <f t="shared" si="30"/>
        <v>240490.8257377493</v>
      </c>
      <c r="J211" s="3">
        <f t="shared" si="39"/>
        <v>225284.13082291832</v>
      </c>
    </row>
    <row r="212" spans="1:10" ht="12.75">
      <c r="A212">
        <f t="shared" si="31"/>
        <v>98</v>
      </c>
      <c r="B212" s="1">
        <f t="shared" si="35"/>
        <v>48.39236217573307</v>
      </c>
      <c r="C212" s="1">
        <f t="shared" si="36"/>
        <v>215035.65875590904</v>
      </c>
      <c r="D212" s="1">
        <f t="shared" si="32"/>
        <v>50328.401456278574</v>
      </c>
      <c r="E212" s="9">
        <f t="shared" si="33"/>
        <v>0.13653583686237453</v>
      </c>
      <c r="F212" s="9">
        <f t="shared" si="37"/>
        <v>6.9633276799811</v>
      </c>
      <c r="G212" s="3">
        <f t="shared" si="38"/>
        <v>350453.15094970574</v>
      </c>
      <c r="H212" s="8">
        <f t="shared" si="34"/>
        <v>0.020068873364457368</v>
      </c>
      <c r="I212" s="3">
        <f t="shared" si="30"/>
        <v>245317.205664794</v>
      </c>
      <c r="J212" s="3">
        <f t="shared" si="39"/>
        <v>229789.81343937668</v>
      </c>
    </row>
    <row r="213" spans="1:10" ht="12.75">
      <c r="A213">
        <f t="shared" si="31"/>
        <v>99</v>
      </c>
      <c r="B213" s="1">
        <f t="shared" si="35"/>
        <v>46.02432396993754</v>
      </c>
      <c r="C213" s="1">
        <f t="shared" si="36"/>
        <v>215081.68307987897</v>
      </c>
      <c r="D213" s="1">
        <f t="shared" si="32"/>
        <v>50331.632767545096</v>
      </c>
      <c r="E213" s="9">
        <f t="shared" si="33"/>
        <v>0.139266553599622</v>
      </c>
      <c r="F213" s="9">
        <f t="shared" si="37"/>
        <v>7.102594233580723</v>
      </c>
      <c r="G213" s="3">
        <f t="shared" si="38"/>
        <v>357485.16466146836</v>
      </c>
      <c r="H213" s="8">
        <f t="shared" si="34"/>
        <v>0.02006548861868214</v>
      </c>
      <c r="I213" s="3">
        <f t="shared" si="30"/>
        <v>250239.61526302784</v>
      </c>
      <c r="J213" s="3">
        <f t="shared" si="39"/>
        <v>234385.6097081642</v>
      </c>
    </row>
    <row r="214" spans="1:10" ht="12.75">
      <c r="A214">
        <f t="shared" si="31"/>
        <v>100</v>
      </c>
      <c r="B214" s="1">
        <f t="shared" si="35"/>
        <v>43.77201467199848</v>
      </c>
      <c r="C214" s="1">
        <f t="shared" si="36"/>
        <v>215125.45509455097</v>
      </c>
      <c r="D214" s="1">
        <f t="shared" si="32"/>
        <v>50334.70549790566</v>
      </c>
      <c r="E214" s="9">
        <f t="shared" si="33"/>
        <v>0.14205188467161445</v>
      </c>
      <c r="F214" s="9">
        <f t="shared" si="37"/>
        <v>7.244646118252337</v>
      </c>
      <c r="G214" s="3">
        <f t="shared" si="38"/>
        <v>364657.12879877683</v>
      </c>
      <c r="H214" s="8">
        <f t="shared" si="34"/>
        <v>0.020062270679400605</v>
      </c>
      <c r="I214" s="3">
        <f t="shared" si="30"/>
        <v>255259.99015914375</v>
      </c>
      <c r="J214" s="3">
        <f t="shared" si="39"/>
        <v>239073.3219023275</v>
      </c>
    </row>
    <row r="215" spans="1:10" ht="12.75">
      <c r="A215">
        <f t="shared" si="31"/>
        <v>101</v>
      </c>
      <c r="B215" s="1">
        <f t="shared" si="35"/>
        <v>41.62979275312864</v>
      </c>
      <c r="C215" s="1">
        <f t="shared" si="36"/>
        <v>215167.0848873041</v>
      </c>
      <c r="D215" s="1">
        <f t="shared" si="32"/>
        <v>50337.627441452496</v>
      </c>
      <c r="E215" s="9">
        <f t="shared" si="33"/>
        <v>0.14489292236504675</v>
      </c>
      <c r="F215" s="9">
        <f t="shared" si="37"/>
        <v>7.389539040617384</v>
      </c>
      <c r="G215" s="3">
        <f t="shared" si="38"/>
        <v>371971.8631906662</v>
      </c>
      <c r="H215" s="8">
        <f t="shared" si="34"/>
        <v>0.020059211281526153</v>
      </c>
      <c r="I215" s="3">
        <f t="shared" si="30"/>
        <v>260380.3042334663</v>
      </c>
      <c r="J215" s="3">
        <f t="shared" si="39"/>
        <v>243854.78834037404</v>
      </c>
    </row>
    <row r="216" spans="1:10" ht="12.75">
      <c r="A216">
        <f t="shared" si="31"/>
        <v>102</v>
      </c>
      <c r="B216" s="1">
        <f t="shared" si="35"/>
        <v>39.5922903244591</v>
      </c>
      <c r="C216" s="1">
        <f t="shared" si="36"/>
        <v>215206.67717762856</v>
      </c>
      <c r="D216" s="1">
        <f t="shared" si="32"/>
        <v>50340.40600810169</v>
      </c>
      <c r="E216" s="9">
        <f t="shared" si="33"/>
        <v>0.1477907808123477</v>
      </c>
      <c r="F216" s="9">
        <f t="shared" si="37"/>
        <v>7.537329821429732</v>
      </c>
      <c r="G216" s="3">
        <f t="shared" si="38"/>
        <v>379432.2434277453</v>
      </c>
      <c r="H216" s="8">
        <f t="shared" si="34"/>
        <v>0.020056302573764968</v>
      </c>
      <c r="I216" s="3">
        <f t="shared" si="30"/>
        <v>265602.5703994217</v>
      </c>
      <c r="J216" s="3">
        <f t="shared" si="39"/>
        <v>248731.88410718154</v>
      </c>
    </row>
    <row r="217" spans="1:10" ht="12.75">
      <c r="A217">
        <f t="shared" si="31"/>
        <v>103</v>
      </c>
      <c r="B217" s="1">
        <f t="shared" si="35"/>
        <v>37.65439999650516</v>
      </c>
      <c r="C217" s="1">
        <f t="shared" si="36"/>
        <v>215244.33157762507</v>
      </c>
      <c r="D217" s="1">
        <f t="shared" si="32"/>
        <v>50343.048242635494</v>
      </c>
      <c r="E217" s="9">
        <f t="shared" si="33"/>
        <v>0.15074659642859464</v>
      </c>
      <c r="F217" s="9">
        <f t="shared" si="37"/>
        <v>7.688076417858326</v>
      </c>
      <c r="G217" s="3">
        <f t="shared" si="38"/>
        <v>387041.20199731</v>
      </c>
      <c r="H217" s="8">
        <f t="shared" si="34"/>
        <v>0.02005353709749668</v>
      </c>
      <c r="I217" s="3">
        <f t="shared" si="30"/>
        <v>270928.84139811696</v>
      </c>
      <c r="J217" s="3">
        <f t="shared" si="39"/>
        <v>253706.52178932517</v>
      </c>
    </row>
    <row r="218" spans="1:10" ht="12.75">
      <c r="A218">
        <f t="shared" si="31"/>
        <v>104</v>
      </c>
      <c r="B218" s="1">
        <f t="shared" si="35"/>
        <v>35.81126235689226</v>
      </c>
      <c r="C218" s="1">
        <f t="shared" si="36"/>
        <v>215280.14283998197</v>
      </c>
      <c r="D218" s="1">
        <f t="shared" si="32"/>
        <v>50345.56084279054</v>
      </c>
      <c r="E218" s="9">
        <f t="shared" si="33"/>
        <v>0.15376152835716653</v>
      </c>
      <c r="F218" s="9">
        <f t="shared" si="37"/>
        <v>7.841837946215493</v>
      </c>
      <c r="G218" s="3">
        <f t="shared" si="38"/>
        <v>394801.72944049566</v>
      </c>
      <c r="H218" s="8">
        <f t="shared" si="34"/>
        <v>0.020050907766764374</v>
      </c>
      <c r="I218" s="3">
        <f t="shared" si="30"/>
        <v>276361.21060834697</v>
      </c>
      <c r="J218" s="3">
        <f t="shared" si="39"/>
        <v>258780.65222511167</v>
      </c>
    </row>
    <row r="219" spans="1:10" ht="12.75">
      <c r="A219">
        <f t="shared" si="31"/>
        <v>105</v>
      </c>
      <c r="B219" s="1">
        <f t="shared" si="35"/>
        <v>34.05825403842027</v>
      </c>
      <c r="C219" s="1">
        <f t="shared" si="36"/>
        <v>215314.2010940204</v>
      </c>
      <c r="D219" s="1">
        <f t="shared" si="32"/>
        <v>50347.95017644051</v>
      </c>
      <c r="E219" s="9">
        <f t="shared" si="33"/>
        <v>0.15683675892430984</v>
      </c>
      <c r="F219" s="9">
        <f t="shared" si="37"/>
        <v>7.998674705139803</v>
      </c>
      <c r="G219" s="3">
        <f t="shared" si="38"/>
        <v>402716.87553193374</v>
      </c>
      <c r="H219" s="8">
        <f t="shared" si="34"/>
        <v>0.02004840784931526</v>
      </c>
      <c r="I219" s="3">
        <f t="shared" si="30"/>
        <v>281901.8128723536</v>
      </c>
      <c r="J219" s="3">
        <f t="shared" si="39"/>
        <v>263956.2652696139</v>
      </c>
    </row>
    <row r="220" spans="1:10" ht="12.75">
      <c r="A220">
        <f t="shared" si="31"/>
        <v>106</v>
      </c>
      <c r="B220" s="1">
        <f t="shared" si="35"/>
        <v>32.39097635072358</v>
      </c>
      <c r="C220" s="1">
        <f t="shared" si="36"/>
        <v>215346.59207037112</v>
      </c>
      <c r="D220" s="1">
        <f t="shared" si="32"/>
        <v>50350.222297920256</v>
      </c>
      <c r="E220" s="9">
        <f t="shared" si="33"/>
        <v>0.15997349410279607</v>
      </c>
      <c r="F220" s="9">
        <f t="shared" si="37"/>
        <v>8.158648199242599</v>
      </c>
      <c r="G220" s="3">
        <f t="shared" si="38"/>
        <v>410789.7504823916</v>
      </c>
      <c r="H220" s="8">
        <f t="shared" si="34"/>
        <v>0.020046030948652767</v>
      </c>
      <c r="I220" s="3">
        <f t="shared" si="30"/>
        <v>287552.8253376741</v>
      </c>
      <c r="J220" s="3">
        <f t="shared" si="39"/>
        <v>269235.39057500614</v>
      </c>
    </row>
    <row r="221" spans="1:10" ht="12.75">
      <c r="A221">
        <f t="shared" si="31"/>
        <v>107</v>
      </c>
      <c r="B221" s="1">
        <f t="shared" si="35"/>
        <v>30.805244450095415</v>
      </c>
      <c r="C221" s="1">
        <f t="shared" si="36"/>
        <v>215377.39731482122</v>
      </c>
      <c r="D221" s="1">
        <f t="shared" si="32"/>
        <v>50352.38296353426</v>
      </c>
      <c r="E221" s="9">
        <f t="shared" si="33"/>
        <v>0.16317296398485198</v>
      </c>
      <c r="F221" s="9">
        <f t="shared" si="37"/>
        <v>8.321821163227451</v>
      </c>
      <c r="G221" s="3">
        <f t="shared" si="38"/>
        <v>419023.5261648728</v>
      </c>
      <c r="H221" s="8">
        <f t="shared" si="34"/>
        <v>0.02004377098701278</v>
      </c>
      <c r="I221" s="3">
        <f t="shared" si="30"/>
        <v>293316.46831541095</v>
      </c>
      <c r="J221" s="3">
        <f t="shared" si="39"/>
        <v>274620.09838650626</v>
      </c>
    </row>
    <row r="222" spans="1:10" ht="12.75">
      <c r="A222">
        <f t="shared" si="31"/>
        <v>108</v>
      </c>
      <c r="B222" s="1">
        <f t="shared" si="35"/>
        <v>29.2970770227912</v>
      </c>
      <c r="C222" s="1">
        <f t="shared" si="36"/>
        <v>215406.694391844</v>
      </c>
      <c r="D222" s="1">
        <f t="shared" si="32"/>
        <v>50354.43764629142</v>
      </c>
      <c r="E222" s="9">
        <f t="shared" si="33"/>
        <v>0.16643642326454902</v>
      </c>
      <c r="F222" s="9">
        <f t="shared" si="37"/>
        <v>8.488257586492</v>
      </c>
      <c r="G222" s="3">
        <f t="shared" si="38"/>
        <v>427421.43736467155</v>
      </c>
      <c r="H222" s="8">
        <f t="shared" si="34"/>
        <v>0.020041622189238203</v>
      </c>
      <c r="I222" s="3">
        <f t="shared" si="30"/>
        <v>299195.0061552701</v>
      </c>
      <c r="J222" s="3">
        <f t="shared" si="39"/>
        <v>280112.5003542364</v>
      </c>
    </row>
    <row r="223" spans="1:10" ht="12.75">
      <c r="A223">
        <f t="shared" si="31"/>
        <v>109</v>
      </c>
      <c r="B223" s="1">
        <f t="shared" si="35"/>
        <v>27.862686458343887</v>
      </c>
      <c r="C223" s="1">
        <f t="shared" si="36"/>
        <v>215434.55707830234</v>
      </c>
      <c r="D223" s="1">
        <f t="shared" si="32"/>
        <v>50356.39154990499</v>
      </c>
      <c r="E223" s="9">
        <f t="shared" si="33"/>
        <v>0.16976515172984002</v>
      </c>
      <c r="F223" s="9">
        <f t="shared" si="37"/>
        <v>8.65802273822184</v>
      </c>
      <c r="G223" s="3">
        <f t="shared" si="38"/>
        <v>435986.7830538795</v>
      </c>
      <c r="H223" s="8">
        <f t="shared" si="34"/>
        <v>0.020039579067486248</v>
      </c>
      <c r="I223" s="3">
        <f t="shared" si="30"/>
        <v>305190.7481377156</v>
      </c>
      <c r="J223" s="3">
        <f t="shared" si="39"/>
        <v>285714.75036132114</v>
      </c>
    </row>
    <row r="224" spans="1:10" ht="12.75">
      <c r="A224">
        <f t="shared" si="31"/>
        <v>110</v>
      </c>
      <c r="B224" s="1">
        <f t="shared" si="35"/>
        <v>26.498469490330535</v>
      </c>
      <c r="C224" s="1">
        <f t="shared" si="36"/>
        <v>215461.05554779267</v>
      </c>
      <c r="D224" s="1">
        <f t="shared" si="32"/>
        <v>50358.249622095456</v>
      </c>
      <c r="E224" s="9">
        <f t="shared" si="33"/>
        <v>0.1731604547644368</v>
      </c>
      <c r="F224" s="9">
        <f t="shared" si="37"/>
        <v>8.831183192986277</v>
      </c>
      <c r="G224" s="3">
        <f t="shared" si="38"/>
        <v>444722.9276908569</v>
      </c>
      <c r="H224" s="8">
        <f t="shared" si="34"/>
        <v>0.020037636406738935</v>
      </c>
      <c r="I224" s="3">
        <f t="shared" si="30"/>
        <v>311306.04938359983</v>
      </c>
      <c r="J224" s="3">
        <f t="shared" si="39"/>
        <v>291429.04536854755</v>
      </c>
    </row>
    <row r="225" spans="1:10" ht="12.75">
      <c r="A225">
        <f t="shared" si="31"/>
        <v>111</v>
      </c>
      <c r="B225" s="1">
        <f t="shared" si="35"/>
        <v>25.200998283147783</v>
      </c>
      <c r="C225" s="1">
        <f t="shared" si="36"/>
        <v>215486.2565460758</v>
      </c>
      <c r="D225" s="1">
        <f t="shared" si="32"/>
        <v>50360.016567231025</v>
      </c>
      <c r="E225" s="9">
        <f t="shared" si="33"/>
        <v>0.17662366385972555</v>
      </c>
      <c r="F225" s="9">
        <f t="shared" si="37"/>
        <v>9.007806856846003</v>
      </c>
      <c r="G225" s="3">
        <f t="shared" si="38"/>
        <v>453633.30254518194</v>
      </c>
      <c r="H225" s="8">
        <f t="shared" si="34"/>
        <v>0.020035789251052403</v>
      </c>
      <c r="I225" s="3">
        <f t="shared" si="30"/>
        <v>317543.31178162736</v>
      </c>
      <c r="J225" s="3">
        <f t="shared" si="39"/>
        <v>297257.6262759185</v>
      </c>
    </row>
    <row r="226" spans="1:10" ht="12.75">
      <c r="A226">
        <f t="shared" si="31"/>
        <v>112</v>
      </c>
      <c r="B226" s="1">
        <f t="shared" si="35"/>
        <v>23.96701194399793</v>
      </c>
      <c r="C226" s="1">
        <f t="shared" si="36"/>
        <v>215510.2235580198</v>
      </c>
      <c r="D226" s="1">
        <f t="shared" si="32"/>
        <v>50361.696858339456</v>
      </c>
      <c r="E226" s="9">
        <f t="shared" si="33"/>
        <v>0.18015613713692005</v>
      </c>
      <c r="F226" s="9">
        <f t="shared" si="37"/>
        <v>9.187962993982923</v>
      </c>
      <c r="G226" s="3">
        <f t="shared" si="38"/>
        <v>462721.407048609</v>
      </c>
      <c r="H226" s="8">
        <f t="shared" si="34"/>
        <v>0.02003403289052367</v>
      </c>
      <c r="I226" s="3">
        <f t="shared" si="30"/>
        <v>323904.98493402626</v>
      </c>
      <c r="J226" s="3">
        <f t="shared" si="39"/>
        <v>303202.7788014369</v>
      </c>
    </row>
    <row r="227" spans="1:10" ht="12.75">
      <c r="A227">
        <f t="shared" si="31"/>
        <v>113</v>
      </c>
      <c r="B227" s="1">
        <f t="shared" si="35"/>
        <v>22.79340844044964</v>
      </c>
      <c r="C227" s="1">
        <f t="shared" si="36"/>
        <v>215533.01696646024</v>
      </c>
      <c r="D227" s="1">
        <f t="shared" si="32"/>
        <v>50363.29474852304</v>
      </c>
      <c r="E227" s="9">
        <f t="shared" si="33"/>
        <v>0.18375925987965847</v>
      </c>
      <c r="F227" s="9">
        <f t="shared" si="37"/>
        <v>9.371722253862583</v>
      </c>
      <c r="G227" s="3">
        <f t="shared" si="38"/>
        <v>471990.8101725739</v>
      </c>
      <c r="H227" s="8">
        <f t="shared" si="34"/>
        <v>0.020032362848929425</v>
      </c>
      <c r="I227" s="3">
        <f t="shared" si="30"/>
        <v>330393.5671208017</v>
      </c>
      <c r="J227" s="3">
        <f t="shared" si="39"/>
        <v>309266.83437746565</v>
      </c>
    </row>
    <row r="228" spans="1:10" ht="12.75">
      <c r="A228">
        <f t="shared" si="31"/>
        <v>114</v>
      </c>
      <c r="B228" s="1">
        <f t="shared" si="35"/>
        <v>21.677236904693927</v>
      </c>
      <c r="C228" s="1">
        <f t="shared" si="36"/>
        <v>215554.69420336492</v>
      </c>
      <c r="D228" s="1">
        <f t="shared" si="32"/>
        <v>50364.814281806546</v>
      </c>
      <c r="E228" s="9">
        <f t="shared" si="33"/>
        <v>0.18743444507725165</v>
      </c>
      <c r="F228" s="9">
        <f t="shared" si="37"/>
        <v>9.559156698939834</v>
      </c>
      <c r="G228" s="3">
        <f t="shared" si="38"/>
        <v>481445.1518327917</v>
      </c>
      <c r="H228" s="8">
        <f t="shared" si="34"/>
        <v>0.02003077487199592</v>
      </c>
      <c r="I228" s="3">
        <f t="shared" si="30"/>
        <v>337011.60628295416</v>
      </c>
      <c r="J228" s="3">
        <f t="shared" si="39"/>
        <v>315452.17106501496</v>
      </c>
    </row>
    <row r="229" spans="1:10" ht="12.75">
      <c r="A229">
        <f t="shared" si="31"/>
        <v>115</v>
      </c>
      <c r="B229" s="1">
        <f t="shared" si="35"/>
        <v>20.61569030641658</v>
      </c>
      <c r="C229" s="1">
        <f t="shared" si="36"/>
        <v>215575.30989367134</v>
      </c>
      <c r="D229" s="1">
        <f t="shared" si="32"/>
        <v>50366.259303446626</v>
      </c>
      <c r="E229" s="9">
        <f t="shared" si="33"/>
        <v>0.1911831339787967</v>
      </c>
      <c r="F229" s="9">
        <f t="shared" si="37"/>
        <v>9.75033983291863</v>
      </c>
      <c r="G229" s="3">
        <f t="shared" si="38"/>
        <v>491088.14432150417</v>
      </c>
      <c r="H229" s="8">
        <f t="shared" si="34"/>
        <v>0.020029264916269298</v>
      </c>
      <c r="I229" s="3">
        <f t="shared" si="30"/>
        <v>343761.70102505287</v>
      </c>
      <c r="J229" s="3">
        <f t="shared" si="39"/>
        <v>321761.21448631526</v>
      </c>
    </row>
    <row r="230" spans="1:10" ht="12.75">
      <c r="A230">
        <f t="shared" si="31"/>
        <v>116</v>
      </c>
      <c r="B230" s="1">
        <f t="shared" si="35"/>
        <v>19.606098476991974</v>
      </c>
      <c r="C230" s="1">
        <f t="shared" si="36"/>
        <v>215594.91599214834</v>
      </c>
      <c r="D230" s="1">
        <f t="shared" si="32"/>
        <v>50367.63346973014</v>
      </c>
      <c r="E230" s="9">
        <f t="shared" si="33"/>
        <v>0.19500679665837262</v>
      </c>
      <c r="F230" s="9">
        <f t="shared" si="37"/>
        <v>9.945346629577003</v>
      </c>
      <c r="G230" s="3">
        <f t="shared" si="38"/>
        <v>500923.5737679505</v>
      </c>
      <c r="H230" s="8">
        <f t="shared" si="34"/>
        <v>0.020027829138565663</v>
      </c>
      <c r="I230" s="3">
        <f t="shared" si="30"/>
        <v>350646.5016375653</v>
      </c>
      <c r="J230" s="3">
        <f t="shared" si="39"/>
        <v>328196.43877604156</v>
      </c>
    </row>
    <row r="231" spans="1:10" ht="12.75">
      <c r="A231">
        <f t="shared" si="31"/>
        <v>117</v>
      </c>
      <c r="B231" s="1">
        <f t="shared" si="35"/>
        <v>18.645921468656525</v>
      </c>
      <c r="C231" s="1">
        <f t="shared" si="36"/>
        <v>215613.56191361698</v>
      </c>
      <c r="D231" s="1">
        <f t="shared" si="32"/>
        <v>50368.94025728655</v>
      </c>
      <c r="E231" s="9">
        <f t="shared" si="33"/>
        <v>0.19890693259154005</v>
      </c>
      <c r="F231" s="9">
        <f t="shared" si="37"/>
        <v>10.144253562168544</v>
      </c>
      <c r="G231" s="3">
        <f t="shared" si="38"/>
        <v>510955.3016276337</v>
      </c>
      <c r="H231" s="8">
        <f t="shared" si="34"/>
        <v>0.02002646388594658</v>
      </c>
      <c r="I231" s="3">
        <f t="shared" si="30"/>
        <v>357668.71113934356</v>
      </c>
      <c r="J231" s="3">
        <f t="shared" si="39"/>
        <v>334760.3675515624</v>
      </c>
    </row>
    <row r="232" spans="1:10" ht="12.75">
      <c r="A232">
        <f t="shared" si="31"/>
        <v>118</v>
      </c>
      <c r="B232" s="1">
        <f t="shared" si="35"/>
        <v>17.73274323277292</v>
      </c>
      <c r="C232" s="1">
        <f t="shared" si="36"/>
        <v>215631.29465684976</v>
      </c>
      <c r="D232" s="1">
        <f t="shared" si="32"/>
        <v>50370.18297193884</v>
      </c>
      <c r="E232" s="9">
        <f t="shared" si="33"/>
        <v>0.20288507124337088</v>
      </c>
      <c r="F232" s="9">
        <f t="shared" si="37"/>
        <v>10.347138633411914</v>
      </c>
      <c r="G232" s="3">
        <f t="shared" si="38"/>
        <v>521187.26620097534</v>
      </c>
      <c r="H232" s="8">
        <f t="shared" si="34"/>
        <v>0.02002516568621173</v>
      </c>
      <c r="I232" s="3">
        <f t="shared" si="30"/>
        <v>364831.0863406827</v>
      </c>
      <c r="J232" s="3">
        <f t="shared" si="39"/>
        <v>341455.5749025936</v>
      </c>
    </row>
    <row r="233" spans="1:10" ht="12.75">
      <c r="A233">
        <f t="shared" si="31"/>
        <v>119</v>
      </c>
      <c r="B233" s="1">
        <f t="shared" si="35"/>
        <v>16.864265602165688</v>
      </c>
      <c r="C233" s="1">
        <f t="shared" si="36"/>
        <v>215648.15892245193</v>
      </c>
      <c r="D233" s="1">
        <f t="shared" si="32"/>
        <v>50371.3647571165</v>
      </c>
      <c r="E233" s="9">
        <f t="shared" si="33"/>
        <v>0.2069427726682383</v>
      </c>
      <c r="F233" s="9">
        <f t="shared" si="37"/>
        <v>10.554081406080153</v>
      </c>
      <c r="G233" s="3">
        <f t="shared" si="38"/>
        <v>531623.4841819643</v>
      </c>
      <c r="H233" s="8">
        <f t="shared" si="34"/>
        <v>0.02002393123888151</v>
      </c>
      <c r="I233" s="3">
        <f t="shared" si="30"/>
        <v>372136.438927375</v>
      </c>
      <c r="J233" s="3">
        <f t="shared" si="39"/>
        <v>348284.6864006455</v>
      </c>
    </row>
    <row r="234" spans="1:10" ht="12.75">
      <c r="A234">
        <f t="shared" si="31"/>
        <v>120</v>
      </c>
      <c r="B234" s="1">
        <f t="shared" si="35"/>
        <v>16.038302563312755</v>
      </c>
      <c r="C234" s="1">
        <f t="shared" si="36"/>
        <v>215664.19722501523</v>
      </c>
      <c r="D234" s="1">
        <f t="shared" si="32"/>
        <v>50372.48860185166</v>
      </c>
      <c r="E234" s="9">
        <f t="shared" si="33"/>
        <v>0.21108162812160305</v>
      </c>
      <c r="F234" s="9">
        <f t="shared" si="37"/>
        <v>10.765163034201755</v>
      </c>
      <c r="G234" s="3">
        <f t="shared" si="38"/>
        <v>542268.0522374028</v>
      </c>
      <c r="H234" s="8">
        <f t="shared" si="34"/>
        <v>0.0200227574066217</v>
      </c>
      <c r="I234" s="3">
        <f t="shared" si="30"/>
        <v>379587.6365661819</v>
      </c>
      <c r="J234" s="3">
        <f t="shared" si="39"/>
        <v>355250.38012865843</v>
      </c>
    </row>
    <row r="235" spans="1:10" ht="12.75">
      <c r="A235">
        <f t="shared" si="31"/>
        <v>121</v>
      </c>
      <c r="B235" s="1">
        <f t="shared" si="35"/>
        <v>15.252774804430373</v>
      </c>
      <c r="C235" s="1">
        <f t="shared" si="36"/>
        <v>215679.44999981966</v>
      </c>
      <c r="D235" s="1">
        <f t="shared" si="32"/>
        <v>50373.55734838019</v>
      </c>
      <c r="E235" s="9">
        <f t="shared" si="33"/>
        <v>0.2153032606840351</v>
      </c>
      <c r="F235" s="9">
        <f t="shared" si="37"/>
        <v>10.98046629488579</v>
      </c>
      <c r="G235" s="3">
        <f t="shared" si="38"/>
        <v>553125.1486173851</v>
      </c>
      <c r="H235" s="8">
        <f t="shared" si="34"/>
        <v>0.020021641207122257</v>
      </c>
      <c r="I235" s="3">
        <f t="shared" si="30"/>
        <v>387187.6040321695</v>
      </c>
      <c r="J235" s="3">
        <f t="shared" si="39"/>
        <v>362355.38773123163</v>
      </c>
    </row>
    <row r="236" spans="1:10" ht="12.75">
      <c r="A236">
        <f t="shared" si="31"/>
        <v>122</v>
      </c>
      <c r="B236" s="1">
        <f t="shared" si="35"/>
        <v>14.505704526678528</v>
      </c>
      <c r="C236" s="1">
        <f t="shared" si="36"/>
        <v>215693.95570434633</v>
      </c>
      <c r="D236" s="1">
        <f t="shared" si="32"/>
        <v>50374.57369936643</v>
      </c>
      <c r="E236" s="9">
        <f t="shared" si="33"/>
        <v>0.2196093258977158</v>
      </c>
      <c r="F236" s="9">
        <f t="shared" si="37"/>
        <v>11.200075620783506</v>
      </c>
      <c r="G236" s="3">
        <f t="shared" si="38"/>
        <v>564199.034797636</v>
      </c>
      <c r="H236" s="8">
        <f t="shared" si="34"/>
        <v>0.020020579805368924</v>
      </c>
      <c r="I236" s="3">
        <f t="shared" si="30"/>
        <v>394939.3243583452</v>
      </c>
      <c r="J236" s="3">
        <f t="shared" si="39"/>
        <v>369602.49548585626</v>
      </c>
    </row>
    <row r="237" spans="1:10" ht="12.75">
      <c r="A237">
        <f t="shared" si="31"/>
        <v>123</v>
      </c>
      <c r="B237" s="1">
        <f t="shared" si="35"/>
        <v>13.795210505684736</v>
      </c>
      <c r="C237" s="1">
        <f t="shared" si="36"/>
        <v>215707.75091485202</v>
      </c>
      <c r="D237" s="1">
        <f t="shared" si="32"/>
        <v>50375.5402247713</v>
      </c>
      <c r="E237" s="9">
        <f t="shared" si="33"/>
        <v>0.22400151241567012</v>
      </c>
      <c r="F237" s="9">
        <f t="shared" si="37"/>
        <v>11.424077133199177</v>
      </c>
      <c r="G237" s="3">
        <f t="shared" si="38"/>
        <v>575494.0571543651</v>
      </c>
      <c r="H237" s="8">
        <f t="shared" si="34"/>
        <v>0.02001957050632031</v>
      </c>
      <c r="I237" s="3">
        <f t="shared" si="30"/>
        <v>402845.84000805556</v>
      </c>
      <c r="J237" s="3">
        <f t="shared" si="39"/>
        <v>376994.54539557337</v>
      </c>
    </row>
    <row r="238" spans="1:10" ht="12.75">
      <c r="A238">
        <f t="shared" si="31"/>
        <v>124</v>
      </c>
      <c r="B238" s="1">
        <f t="shared" si="35"/>
        <v>13.119503391746548</v>
      </c>
      <c r="C238" s="1">
        <f t="shared" si="36"/>
        <v>215720.87041824375</v>
      </c>
      <c r="D238" s="1">
        <f t="shared" si="32"/>
        <v>50376.45936838075</v>
      </c>
      <c r="E238" s="9">
        <f t="shared" si="33"/>
        <v>0.22848154266398354</v>
      </c>
      <c r="F238" s="9">
        <f t="shared" si="37"/>
        <v>11.65255867586316</v>
      </c>
      <c r="G238" s="3">
        <f t="shared" si="38"/>
        <v>587014.648672293</v>
      </c>
      <c r="H238" s="8">
        <f t="shared" si="34"/>
        <v>0.02001861074794342</v>
      </c>
      <c r="I238" s="3">
        <f t="shared" si="30"/>
        <v>410910.2540706051</v>
      </c>
      <c r="J238" s="3">
        <f t="shared" si="39"/>
        <v>384534.43630348484</v>
      </c>
    </row>
    <row r="239" spans="1:10" ht="12.75">
      <c r="A239">
        <f t="shared" si="31"/>
        <v>125</v>
      </c>
      <c r="B239" s="1">
        <f t="shared" si="35"/>
        <v>12.476881237160342</v>
      </c>
      <c r="C239" s="1">
        <f t="shared" si="36"/>
        <v>215733.3472994809</v>
      </c>
      <c r="D239" s="1">
        <f t="shared" si="32"/>
        <v>50377.333454012005</v>
      </c>
      <c r="E239" s="9">
        <f t="shared" si="33"/>
        <v>0.2330511735172632</v>
      </c>
      <c r="F239" s="9">
        <f t="shared" si="37"/>
        <v>11.885609849380423</v>
      </c>
      <c r="G239" s="3">
        <f t="shared" si="38"/>
        <v>598765.330686527</v>
      </c>
      <c r="H239" s="8">
        <f t="shared" si="34"/>
        <v>0.02001769809460724</v>
      </c>
      <c r="I239" s="3">
        <f t="shared" si="30"/>
        <v>419135.7314805688</v>
      </c>
      <c r="J239" s="3">
        <f t="shared" si="39"/>
        <v>392225.12502955453</v>
      </c>
    </row>
    <row r="240" spans="1:10" ht="12.75">
      <c r="A240">
        <f t="shared" si="31"/>
        <v>126</v>
      </c>
      <c r="B240" s="1">
        <f t="shared" si="35"/>
        <v>11.865725239937092</v>
      </c>
      <c r="C240" s="1">
        <f t="shared" si="36"/>
        <v>215745.21302472084</v>
      </c>
      <c r="D240" s="1">
        <f t="shared" si="32"/>
        <v>50378.16469141354</v>
      </c>
      <c r="E240" s="9">
        <f t="shared" si="33"/>
        <v>0.23771219698760845</v>
      </c>
      <c r="F240" s="9">
        <f t="shared" si="37"/>
        <v>12.123322046368031</v>
      </c>
      <c r="G240" s="3">
        <f t="shared" si="38"/>
        <v>610750.7146589733</v>
      </c>
      <c r="H240" s="8">
        <f t="shared" si="34"/>
        <v>0.02001683023080883</v>
      </c>
      <c r="I240" s="3">
        <f t="shared" si="30"/>
        <v>427525.50026128127</v>
      </c>
      <c r="J240" s="3">
        <f t="shared" si="39"/>
        <v>400069.62753014563</v>
      </c>
    </row>
    <row r="241" spans="1:10" ht="12.75">
      <c r="A241">
        <f t="shared" si="31"/>
        <v>127</v>
      </c>
      <c r="B241" s="1">
        <f t="shared" si="35"/>
        <v>11.284495693600547</v>
      </c>
      <c r="C241" s="1">
        <f t="shared" si="36"/>
        <v>215756.49752041444</v>
      </c>
      <c r="D241" s="1">
        <f t="shared" si="32"/>
        <v>50378.95518187355</v>
      </c>
      <c r="E241" s="9">
        <f t="shared" si="33"/>
        <v>0.24246644092736064</v>
      </c>
      <c r="F241" s="9">
        <f t="shared" si="37"/>
        <v>12.365788487295392</v>
      </c>
      <c r="G241" s="3">
        <f t="shared" si="38"/>
        <v>622975.5039899824</v>
      </c>
      <c r="H241" s="8">
        <f t="shared" si="34"/>
        <v>0.02001600495520523</v>
      </c>
      <c r="I241" s="3">
        <f t="shared" si="30"/>
        <v>436082.85279298766</v>
      </c>
      <c r="J241" s="3">
        <f t="shared" si="39"/>
        <v>408071.02008074854</v>
      </c>
    </row>
    <row r="242" spans="1:10" ht="12.75">
      <c r="A242">
        <f t="shared" si="31"/>
        <v>128</v>
      </c>
      <c r="B242" s="1">
        <f t="shared" si="35"/>
        <v>10.731728133050638</v>
      </c>
      <c r="C242" s="1">
        <f t="shared" si="36"/>
        <v>215767.2292485475</v>
      </c>
      <c r="D242" s="1">
        <f t="shared" si="32"/>
        <v>50379.70692355211</v>
      </c>
      <c r="E242" s="9">
        <f t="shared" si="33"/>
        <v>0.24731576974590785</v>
      </c>
      <c r="F242" s="9">
        <f t="shared" si="37"/>
        <v>12.6131042570413</v>
      </c>
      <c r="G242" s="3">
        <f t="shared" si="38"/>
        <v>635444.4958659481</v>
      </c>
      <c r="H242" s="8">
        <f t="shared" si="34"/>
        <v>0.020015220174959294</v>
      </c>
      <c r="I242" s="3">
        <f aca="true" t="shared" si="40" ref="I242:I305">(1-s_new)*G242</f>
        <v>444811.14710616367</v>
      </c>
      <c r="J242" s="3">
        <f t="shared" si="39"/>
        <v>416232.4404823635</v>
      </c>
    </row>
    <row r="243" spans="1:10" ht="12.75">
      <c r="A243">
        <f t="shared" si="31"/>
        <v>129</v>
      </c>
      <c r="B243" s="1">
        <f t="shared" si="35"/>
        <v>10.20602966730803</v>
      </c>
      <c r="C243" s="1">
        <f t="shared" si="36"/>
        <v>215777.4352782148</v>
      </c>
      <c r="D243" s="1">
        <f t="shared" si="32"/>
        <v>50380.421816550144</v>
      </c>
      <c r="E243" s="9">
        <f t="shared" si="33"/>
        <v>0.252262085140826</v>
      </c>
      <c r="F243" s="9">
        <f t="shared" si="37"/>
        <v>12.865366342182126</v>
      </c>
      <c r="G243" s="3">
        <f t="shared" si="38"/>
        <v>648162.5831435823</v>
      </c>
      <c r="H243" s="8">
        <f t="shared" si="34"/>
        <v>0.020014473900356457</v>
      </c>
      <c r="I243" s="3">
        <f t="shared" si="40"/>
        <v>453713.8082005076</v>
      </c>
      <c r="J243" s="3">
        <f t="shared" si="39"/>
        <v>424557.0892920108</v>
      </c>
    </row>
    <row r="244" spans="1:10" ht="12.75">
      <c r="A244">
        <f aca="true" t="shared" si="41" ref="A244:A307">A243+1</f>
        <v>130</v>
      </c>
      <c r="B244" s="1">
        <f t="shared" si="35"/>
        <v>9.706075490004878</v>
      </c>
      <c r="C244" s="1">
        <f t="shared" si="36"/>
        <v>215787.14135370482</v>
      </c>
      <c r="D244" s="1">
        <f aca="true" t="shared" si="42" ref="D244:D307">A*(C244^alpha)</f>
        <v>50381.10166772877</v>
      </c>
      <c r="E244" s="9">
        <f aca="true" t="shared" si="43" ref="E244:E307">F243*g</f>
        <v>0.25730732684364255</v>
      </c>
      <c r="F244" s="9">
        <f t="shared" si="37"/>
        <v>13.122673669025769</v>
      </c>
      <c r="G244" s="3">
        <f t="shared" si="38"/>
        <v>661134.7562716146</v>
      </c>
      <c r="H244" s="8">
        <f aca="true" t="shared" si="44" ref="H244:H307">(G244-G243)/G243</f>
        <v>0.020013764239702525</v>
      </c>
      <c r="I244" s="3">
        <f t="shared" si="40"/>
        <v>462794.3293901302</v>
      </c>
      <c r="J244" s="3">
        <f t="shared" si="39"/>
        <v>433048.23107785103</v>
      </c>
    </row>
    <row r="245" spans="1:10" ht="12.75">
      <c r="A245">
        <f t="shared" si="41"/>
        <v>131</v>
      </c>
      <c r="B245" s="1">
        <f t="shared" si="35"/>
        <v>9.23060555929078</v>
      </c>
      <c r="C245" s="1">
        <f t="shared" si="36"/>
        <v>215796.3719592641</v>
      </c>
      <c r="D245" s="1">
        <f t="shared" si="42"/>
        <v>50381.7481952908</v>
      </c>
      <c r="E245" s="9">
        <f t="shared" si="43"/>
        <v>0.2624534733805154</v>
      </c>
      <c r="F245" s="9">
        <f t="shared" si="37"/>
        <v>13.385127142406285</v>
      </c>
      <c r="G245" s="3">
        <f t="shared" si="38"/>
        <v>674366.1052506657</v>
      </c>
      <c r="H245" s="8">
        <f t="shared" si="44"/>
        <v>0.020013089394464178</v>
      </c>
      <c r="I245" s="3">
        <f t="shared" si="40"/>
        <v>472056.27367546596</v>
      </c>
      <c r="J245" s="3">
        <f t="shared" si="39"/>
        <v>441709.19569940807</v>
      </c>
    </row>
    <row r="246" spans="1:10" ht="12.75">
      <c r="A246">
        <f t="shared" si="41"/>
        <v>132</v>
      </c>
      <c r="B246" s="1">
        <f t="shared" si="35"/>
        <v>8.778421438750229</v>
      </c>
      <c r="C246" s="1">
        <f t="shared" si="36"/>
        <v>215805.15038070286</v>
      </c>
      <c r="D246" s="1">
        <f t="shared" si="42"/>
        <v>50382.36303313677</v>
      </c>
      <c r="E246" s="9">
        <f t="shared" si="43"/>
        <v>0.2677025428481257</v>
      </c>
      <c r="F246" s="9">
        <f t="shared" si="37"/>
        <v>13.65282968525441</v>
      </c>
      <c r="G246" s="3">
        <f t="shared" si="38"/>
        <v>687861.8216320741</v>
      </c>
      <c r="H246" s="8">
        <f t="shared" si="44"/>
        <v>0.020012447654663718</v>
      </c>
      <c r="I246" s="3">
        <f t="shared" si="40"/>
        <v>481503.2751424518</v>
      </c>
      <c r="J246" s="3">
        <f t="shared" si="39"/>
        <v>450543.37961339625</v>
      </c>
    </row>
    <row r="247" spans="1:10" ht="12.75">
      <c r="A247">
        <f t="shared" si="41"/>
        <v>133</v>
      </c>
      <c r="B247" s="1">
        <f t="shared" si="35"/>
        <v>8.348383291828213</v>
      </c>
      <c r="C247" s="1">
        <f t="shared" si="36"/>
        <v>215813.4987639947</v>
      </c>
      <c r="D247" s="1">
        <f t="shared" si="42"/>
        <v>50382.947735006295</v>
      </c>
      <c r="E247" s="9">
        <f t="shared" si="43"/>
        <v>0.2730565937050882</v>
      </c>
      <c r="F247" s="9">
        <f t="shared" si="37"/>
        <v>13.9258862789595</v>
      </c>
      <c r="G247" s="3">
        <f t="shared" si="38"/>
        <v>701627.2005564577</v>
      </c>
      <c r="H247" s="8">
        <f t="shared" si="44"/>
        <v>0.020011837394497144</v>
      </c>
      <c r="I247" s="3">
        <f t="shared" si="40"/>
        <v>491139.0403895204</v>
      </c>
      <c r="J247" s="3">
        <f t="shared" si="39"/>
        <v>459554.2472056642</v>
      </c>
    </row>
    <row r="248" spans="1:10" ht="12.75">
      <c r="A248">
        <f t="shared" si="41"/>
        <v>134</v>
      </c>
      <c r="B248" s="1">
        <f t="shared" si="35"/>
        <v>7.939407022257001</v>
      </c>
      <c r="C248" s="1">
        <f t="shared" si="36"/>
        <v>215821.43817101695</v>
      </c>
      <c r="D248" s="1">
        <f t="shared" si="42"/>
        <v>50383.503778415434</v>
      </c>
      <c r="E248" s="9">
        <f t="shared" si="43"/>
        <v>0.27851772557918997</v>
      </c>
      <c r="F248" s="9">
        <f t="shared" si="37"/>
        <v>14.20440400453869</v>
      </c>
      <c r="G248" s="3">
        <f t="shared" si="38"/>
        <v>715667.6428328144</v>
      </c>
      <c r="H248" s="8">
        <f t="shared" si="44"/>
        <v>0.020011257068171254</v>
      </c>
      <c r="I248" s="3">
        <f t="shared" si="40"/>
        <v>500967.34998297004</v>
      </c>
      <c r="J248" s="3">
        <f t="shared" si="39"/>
        <v>468745.33214977745</v>
      </c>
    </row>
    <row r="249" spans="1:10" ht="12.75">
      <c r="A249">
        <f t="shared" si="41"/>
        <v>135</v>
      </c>
      <c r="B249" s="1">
        <f t="shared" si="35"/>
        <v>7.550461553440982</v>
      </c>
      <c r="C249" s="1">
        <f t="shared" si="36"/>
        <v>215828.9886325704</v>
      </c>
      <c r="D249" s="1">
        <f t="shared" si="42"/>
        <v>50384.03256840047</v>
      </c>
      <c r="E249" s="9">
        <f t="shared" si="43"/>
        <v>0.2840880800907738</v>
      </c>
      <c r="F249" s="9">
        <f t="shared" si="37"/>
        <v>14.488492084629463</v>
      </c>
      <c r="G249" s="3">
        <f t="shared" si="38"/>
        <v>729988.6570589833</v>
      </c>
      <c r="H249" s="8">
        <f t="shared" si="44"/>
        <v>0.020010705205956165</v>
      </c>
      <c r="I249" s="3">
        <f t="shared" si="40"/>
        <v>510992.0599412883</v>
      </c>
      <c r="J249" s="3">
        <f t="shared" si="39"/>
        <v>478120.238792773</v>
      </c>
    </row>
    <row r="250" spans="1:10" ht="12.75">
      <c r="A250">
        <f t="shared" si="41"/>
        <v>136</v>
      </c>
      <c r="B250" s="1">
        <f t="shared" si="35"/>
        <v>7.180566240211192</v>
      </c>
      <c r="C250" s="1">
        <f t="shared" si="36"/>
        <v>215836.16919881062</v>
      </c>
      <c r="D250" s="1">
        <f t="shared" si="42"/>
        <v>50384.53544107698</v>
      </c>
      <c r="E250" s="9">
        <f t="shared" si="43"/>
        <v>0.2897698416925893</v>
      </c>
      <c r="F250" s="9">
        <f t="shared" si="37"/>
        <v>14.778261926322052</v>
      </c>
      <c r="G250" s="3">
        <f t="shared" si="38"/>
        <v>744595.861784292</v>
      </c>
      <c r="H250" s="8">
        <f t="shared" si="44"/>
        <v>0.020010180410417563</v>
      </c>
      <c r="I250" s="3">
        <f t="shared" si="40"/>
        <v>521217.1032490044</v>
      </c>
      <c r="J250" s="3">
        <f t="shared" si="39"/>
        <v>487682.64356862847</v>
      </c>
    </row>
    <row r="251" spans="1:10" ht="12.75">
      <c r="A251">
        <f t="shared" si="41"/>
        <v>137</v>
      </c>
      <c r="B251" s="1">
        <f t="shared" si="35"/>
        <v>6.828788406348394</v>
      </c>
      <c r="C251" s="1">
        <f t="shared" si="36"/>
        <v>215842.99798721698</v>
      </c>
      <c r="D251" s="1">
        <f t="shared" si="42"/>
        <v>50385.01366702419</v>
      </c>
      <c r="E251" s="9">
        <f t="shared" si="43"/>
        <v>0.29556523852644107</v>
      </c>
      <c r="F251" s="9">
        <f t="shared" si="37"/>
        <v>15.073827164848494</v>
      </c>
      <c r="G251" s="3">
        <f t="shared" si="38"/>
        <v>759494.9877152519</v>
      </c>
      <c r="H251" s="8">
        <f t="shared" si="44"/>
        <v>0.020009681352857252</v>
      </c>
      <c r="I251" s="3">
        <f t="shared" si="40"/>
        <v>531646.4914006763</v>
      </c>
      <c r="J251" s="3">
        <f t="shared" si="39"/>
        <v>497436.29644000105</v>
      </c>
    </row>
    <row r="252" spans="1:10" ht="12.75">
      <c r="A252">
        <f t="shared" si="41"/>
        <v>138</v>
      </c>
      <c r="B252" s="1">
        <f t="shared" si="35"/>
        <v>6.494241002066701</v>
      </c>
      <c r="C252" s="1">
        <f t="shared" si="36"/>
        <v>215849.49222821905</v>
      </c>
      <c r="D252" s="1">
        <f t="shared" si="42"/>
        <v>50385.46845450257</v>
      </c>
      <c r="E252" s="9">
        <f t="shared" si="43"/>
        <v>0.3014765432969699</v>
      </c>
      <c r="F252" s="9">
        <f t="shared" si="37"/>
        <v>15.375303708145463</v>
      </c>
      <c r="G252" s="3">
        <f t="shared" si="38"/>
        <v>774691.8799651596</v>
      </c>
      <c r="H252" s="8">
        <f t="shared" si="44"/>
        <v>0.020009206769913933</v>
      </c>
      <c r="I252" s="3">
        <f t="shared" si="40"/>
        <v>542284.3159756117</v>
      </c>
      <c r="J252" s="3">
        <f t="shared" si="39"/>
        <v>507385.02236880106</v>
      </c>
    </row>
    <row r="253" spans="1:10" ht="12.75">
      <c r="A253">
        <f t="shared" si="41"/>
        <v>139</v>
      </c>
      <c r="B253" s="1">
        <f t="shared" si="35"/>
        <v>6.17608037543323</v>
      </c>
      <c r="C253" s="1">
        <f t="shared" si="36"/>
        <v>215855.6683085945</v>
      </c>
      <c r="D253" s="1">
        <f t="shared" si="42"/>
        <v>50385.90095251318</v>
      </c>
      <c r="E253" s="9">
        <f t="shared" si="43"/>
        <v>0.30750607416290926</v>
      </c>
      <c r="F253" s="9">
        <f t="shared" si="37"/>
        <v>15.682809782308372</v>
      </c>
      <c r="G253" s="3">
        <f t="shared" si="38"/>
        <v>790192.5003484944</v>
      </c>
      <c r="H253" s="8">
        <f t="shared" si="44"/>
        <v>0.020008755460341116</v>
      </c>
      <c r="I253" s="3">
        <f t="shared" si="40"/>
        <v>553134.750243946</v>
      </c>
      <c r="J253" s="3">
        <f t="shared" si="39"/>
        <v>517532.72281617706</v>
      </c>
    </row>
    <row r="254" spans="1:10" ht="12.75">
      <c r="A254">
        <f t="shared" si="41"/>
        <v>140</v>
      </c>
      <c r="B254" s="1">
        <f t="shared" si="35"/>
        <v>5.873504152335954</v>
      </c>
      <c r="C254" s="1">
        <f t="shared" si="36"/>
        <v>215861.54181274684</v>
      </c>
      <c r="D254" s="1">
        <f t="shared" si="42"/>
        <v>50386.312253706776</v>
      </c>
      <c r="E254" s="9">
        <f t="shared" si="43"/>
        <v>0.3136561956461674</v>
      </c>
      <c r="F254" s="9">
        <f t="shared" si="37"/>
        <v>15.99646597795454</v>
      </c>
      <c r="G254" s="3">
        <f t="shared" si="38"/>
        <v>806002.9297210143</v>
      </c>
      <c r="H254" s="8">
        <f t="shared" si="44"/>
        <v>0.020008326281946695</v>
      </c>
      <c r="I254" s="3">
        <f t="shared" si="40"/>
        <v>564202.05080471</v>
      </c>
      <c r="J254" s="3">
        <f t="shared" si="39"/>
        <v>527883.3772725007</v>
      </c>
    </row>
    <row r="255" spans="1:10" ht="12.75">
      <c r="A255">
        <f t="shared" si="41"/>
        <v>141</v>
      </c>
      <c r="B255" s="1">
        <f t="shared" si="35"/>
        <v>5.5857492197501415</v>
      </c>
      <c r="C255" s="1">
        <f t="shared" si="36"/>
        <v>215867.1275619666</v>
      </c>
      <c r="D255" s="1">
        <f t="shared" si="42"/>
        <v>50386.703397149555</v>
      </c>
      <c r="E255" s="9">
        <f t="shared" si="43"/>
        <v>0.3199293195590908</v>
      </c>
      <c r="F255" s="9">
        <f t="shared" si="37"/>
        <v>16.31639529751363</v>
      </c>
      <c r="G255" s="3">
        <f t="shared" si="38"/>
        <v>822129.3703664651</v>
      </c>
      <c r="H255" s="8">
        <f t="shared" si="44"/>
        <v>0.020007918148675523</v>
      </c>
      <c r="I255" s="3">
        <f t="shared" si="40"/>
        <v>575490.5592565255</v>
      </c>
      <c r="J255" s="3">
        <f t="shared" si="39"/>
        <v>538441.0448179507</v>
      </c>
    </row>
    <row r="256" spans="1:10" ht="12.75">
      <c r="A256">
        <f t="shared" si="41"/>
        <v>142</v>
      </c>
      <c r="B256" s="1">
        <f t="shared" si="35"/>
        <v>5.312089807202938</v>
      </c>
      <c r="C256" s="1">
        <f t="shared" si="36"/>
        <v>215872.4396517738</v>
      </c>
      <c r="D256" s="1">
        <f t="shared" si="42"/>
        <v>50387.07537095297</v>
      </c>
      <c r="E256" s="9">
        <f t="shared" si="43"/>
        <v>0.3263279059502726</v>
      </c>
      <c r="F256" s="9">
        <f t="shared" si="37"/>
        <v>16.642723203463902</v>
      </c>
      <c r="G256" s="3">
        <f t="shared" si="38"/>
        <v>838578.1484308435</v>
      </c>
      <c r="H256" s="8">
        <f t="shared" si="44"/>
        <v>0.02000753002784265</v>
      </c>
      <c r="I256" s="3">
        <f t="shared" si="40"/>
        <v>587004.7039015904</v>
      </c>
      <c r="J256" s="3">
        <f t="shared" si="39"/>
        <v>549209.8657143097</v>
      </c>
    </row>
    <row r="257" spans="1:10" ht="12.75">
      <c r="A257">
        <f t="shared" si="41"/>
        <v>143</v>
      </c>
      <c r="B257" s="1">
        <f t="shared" si="35"/>
        <v>5.05183566172127</v>
      </c>
      <c r="C257" s="1">
        <f t="shared" si="36"/>
        <v>215877.49148743553</v>
      </c>
      <c r="D257" s="1">
        <f t="shared" si="42"/>
        <v>50387.42911477471</v>
      </c>
      <c r="E257" s="9">
        <f t="shared" si="43"/>
        <v>0.33285446406927804</v>
      </c>
      <c r="F257" s="9">
        <f t="shared" si="37"/>
        <v>16.97557766753318</v>
      </c>
      <c r="G257" s="3">
        <f t="shared" si="38"/>
        <v>855355.7164051807</v>
      </c>
      <c r="H257" s="8">
        <f t="shared" si="44"/>
        <v>0.020007160937512654</v>
      </c>
      <c r="I257" s="3">
        <f t="shared" si="40"/>
        <v>598749.0014836264</v>
      </c>
      <c r="J257" s="3">
        <f t="shared" si="39"/>
        <v>560194.063028596</v>
      </c>
    </row>
    <row r="258" spans="1:10" ht="12.75">
      <c r="A258">
        <f t="shared" si="41"/>
        <v>144</v>
      </c>
      <c r="B258" s="1">
        <f t="shared" si="35"/>
        <v>4.804330311924787</v>
      </c>
      <c r="C258" s="1">
        <f t="shared" si="36"/>
        <v>215882.29581774745</v>
      </c>
      <c r="D258" s="1">
        <f t="shared" si="42"/>
        <v>50387.765522196074</v>
      </c>
      <c r="E258" s="9">
        <f t="shared" si="43"/>
        <v>0.33951155335066363</v>
      </c>
      <c r="F258" s="9">
        <f t="shared" si="37"/>
        <v>17.315089220883845</v>
      </c>
      <c r="G258" s="3">
        <f t="shared" si="38"/>
        <v>872468.6556577999</v>
      </c>
      <c r="H258" s="8">
        <f t="shared" si="44"/>
        <v>0.020006809943984512</v>
      </c>
      <c r="I258" s="3">
        <f t="shared" si="40"/>
        <v>610728.0589604599</v>
      </c>
      <c r="J258" s="3">
        <f t="shared" si="39"/>
        <v>571397.9442891679</v>
      </c>
    </row>
    <row r="259" spans="1:10" ht="12.75">
      <c r="A259">
        <f t="shared" si="41"/>
        <v>145</v>
      </c>
      <c r="B259" s="1">
        <f t="shared" si="35"/>
        <v>4.5689494164980715</v>
      </c>
      <c r="C259" s="1">
        <f t="shared" si="36"/>
        <v>215886.86476716393</v>
      </c>
      <c r="D259" s="1">
        <f t="shared" si="42"/>
        <v>50388.08544298304</v>
      </c>
      <c r="E259" s="9">
        <f t="shared" si="43"/>
        <v>0.3463017844176769</v>
      </c>
      <c r="F259" s="9">
        <f t="shared" si="37"/>
        <v>17.66139100530152</v>
      </c>
      <c r="G259" s="3">
        <f t="shared" si="38"/>
        <v>889923.6790170652</v>
      </c>
      <c r="H259" s="8">
        <f t="shared" si="44"/>
        <v>0.020006476159427224</v>
      </c>
      <c r="I259" s="3">
        <f t="shared" si="40"/>
        <v>622946.5753119456</v>
      </c>
      <c r="J259" s="3">
        <f t="shared" si="39"/>
        <v>582825.9031749512</v>
      </c>
    </row>
    <row r="260" spans="1:10" ht="12.75">
      <c r="A260">
        <f t="shared" si="41"/>
        <v>146</v>
      </c>
      <c r="B260" s="1">
        <f t="shared" si="35"/>
        <v>4.3450991934350895</v>
      </c>
      <c r="C260" s="1">
        <f t="shared" si="36"/>
        <v>215891.20986635736</v>
      </c>
      <c r="D260" s="1">
        <f t="shared" si="42"/>
        <v>50388.38968523607</v>
      </c>
      <c r="E260" s="9">
        <f t="shared" si="43"/>
        <v>0.35322782010603043</v>
      </c>
      <c r="F260" s="9">
        <f t="shared" si="37"/>
        <v>18.014618825407553</v>
      </c>
      <c r="G260" s="3">
        <f t="shared" si="38"/>
        <v>907727.6334056255</v>
      </c>
      <c r="H260" s="8">
        <f t="shared" si="44"/>
        <v>0.020006158739618</v>
      </c>
      <c r="I260" s="3">
        <f t="shared" si="40"/>
        <v>635409.3433839378</v>
      </c>
      <c r="J260" s="3">
        <f t="shared" si="39"/>
        <v>594482.4212384502</v>
      </c>
    </row>
    <row r="261" spans="1:10" ht="12.75">
      <c r="A261">
        <f t="shared" si="41"/>
        <v>147</v>
      </c>
      <c r="B261" s="1">
        <f t="shared" si="35"/>
        <v>4.132214925804874</v>
      </c>
      <c r="C261" s="1">
        <f t="shared" si="36"/>
        <v>215895.34208128316</v>
      </c>
      <c r="D261" s="1">
        <f t="shared" si="42"/>
        <v>50388.67901743431</v>
      </c>
      <c r="E261" s="9">
        <f t="shared" si="43"/>
        <v>0.36029237650815105</v>
      </c>
      <c r="F261" s="9">
        <f t="shared" si="37"/>
        <v>18.374911201915705</v>
      </c>
      <c r="G261" s="3">
        <f t="shared" si="38"/>
        <v>925887.5025271885</v>
      </c>
      <c r="H261" s="8">
        <f t="shared" si="44"/>
        <v>0.020005856881794577</v>
      </c>
      <c r="I261" s="3">
        <f t="shared" si="40"/>
        <v>648121.2517690319</v>
      </c>
      <c r="J261" s="3">
        <f t="shared" si="39"/>
        <v>606372.0696632193</v>
      </c>
    </row>
    <row r="262" spans="1:10" ht="12.75">
      <c r="A262">
        <f t="shared" si="41"/>
        <v>148</v>
      </c>
      <c r="B262" s="1">
        <f t="shared" si="35"/>
        <v>3.929759540469604</v>
      </c>
      <c r="C262" s="1">
        <f t="shared" si="36"/>
        <v>215899.27184082364</v>
      </c>
      <c r="D262" s="1">
        <f t="shared" si="42"/>
        <v>50388.9541703793</v>
      </c>
      <c r="E262" s="9">
        <f t="shared" si="43"/>
        <v>0.3674982240383141</v>
      </c>
      <c r="F262" s="9">
        <f t="shared" si="37"/>
        <v>18.74240942595402</v>
      </c>
      <c r="G262" s="3">
        <f t="shared" si="38"/>
        <v>944410.409606882</v>
      </c>
      <c r="H262" s="8">
        <f t="shared" si="44"/>
        <v>0.020005569822614158</v>
      </c>
      <c r="I262" s="3">
        <f t="shared" si="40"/>
        <v>661087.2867248174</v>
      </c>
      <c r="J262" s="3">
        <f t="shared" si="39"/>
        <v>618499.5110564837</v>
      </c>
    </row>
    <row r="263" spans="1:10" ht="12.75">
      <c r="A263">
        <f t="shared" si="41"/>
        <v>149</v>
      </c>
      <c r="B263" s="1">
        <f t="shared" si="35"/>
        <v>3.737222256133464</v>
      </c>
      <c r="C263" s="1">
        <f t="shared" si="36"/>
        <v>215903.00906307978</v>
      </c>
      <c r="D263" s="1">
        <f t="shared" si="42"/>
        <v>50389.21583904333</v>
      </c>
      <c r="E263" s="9">
        <f t="shared" si="43"/>
        <v>0.3748481885190804</v>
      </c>
      <c r="F263" s="9">
        <f t="shared" si="37"/>
        <v>19.1172576144731</v>
      </c>
      <c r="G263" s="3">
        <f t="shared" si="38"/>
        <v>963303.6201862796</v>
      </c>
      <c r="H263" s="8">
        <f t="shared" si="44"/>
        <v>0.020005296836215585</v>
      </c>
      <c r="I263" s="3">
        <f t="shared" si="40"/>
        <v>674312.5341303957</v>
      </c>
      <c r="J263" s="3">
        <f t="shared" si="39"/>
        <v>630869.5012776135</v>
      </c>
    </row>
    <row r="264" spans="1:10" ht="12.75">
      <c r="A264">
        <f t="shared" si="41"/>
        <v>150</v>
      </c>
      <c r="B264" s="1">
        <f t="shared" si="35"/>
        <v>3.5541172974135407</v>
      </c>
      <c r="C264" s="1">
        <f t="shared" si="36"/>
        <v>215906.56318037718</v>
      </c>
      <c r="D264" s="1">
        <f t="shared" si="42"/>
        <v>50389.464684327</v>
      </c>
      <c r="E264" s="9">
        <f t="shared" si="43"/>
        <v>0.38234515228946203</v>
      </c>
      <c r="F264" s="9">
        <f t="shared" si="37"/>
        <v>19.499602766762564</v>
      </c>
      <c r="G264" s="3">
        <f t="shared" si="38"/>
        <v>982574.5449741873</v>
      </c>
      <c r="H264" s="8">
        <f t="shared" si="44"/>
        <v>0.02000503723237446</v>
      </c>
      <c r="I264" s="3">
        <f t="shared" si="40"/>
        <v>687802.181481931</v>
      </c>
      <c r="J264" s="3">
        <f t="shared" si="39"/>
        <v>643486.8913031657</v>
      </c>
    </row>
    <row r="265" spans="1:10" ht="12.75">
      <c r="A265">
        <f t="shared" si="41"/>
        <v>151</v>
      </c>
      <c r="B265" s="1">
        <f t="shared" si="35"/>
        <v>3.37998267169678</v>
      </c>
      <c r="C265" s="1">
        <f t="shared" si="36"/>
        <v>215909.94316304888</v>
      </c>
      <c r="D265" s="1">
        <f t="shared" si="42"/>
        <v>50389.70133473047</v>
      </c>
      <c r="E265" s="9">
        <f t="shared" si="43"/>
        <v>0.3899920553352513</v>
      </c>
      <c r="F265" s="9">
        <f t="shared" si="37"/>
        <v>19.889594822097816</v>
      </c>
      <c r="G265" s="3">
        <f t="shared" si="38"/>
        <v>1002230.7427543105</v>
      </c>
      <c r="H265" s="8">
        <f t="shared" si="44"/>
        <v>0.020004790354750734</v>
      </c>
      <c r="I265" s="3">
        <f t="shared" si="40"/>
        <v>701561.5199280173</v>
      </c>
      <c r="J265" s="3">
        <f t="shared" si="39"/>
        <v>656356.629129229</v>
      </c>
    </row>
    <row r="266" spans="1:10" ht="12.75">
      <c r="A266">
        <f t="shared" si="41"/>
        <v>152</v>
      </c>
      <c r="B266" s="1">
        <f aca="true" t="shared" si="45" ref="B266:B314">s_new*D265-(delta+n+g)*C265</f>
        <v>3.2143790057161823</v>
      </c>
      <c r="C266" s="1">
        <f aca="true" t="shared" si="46" ref="C266:C314">C265+B266</f>
        <v>215913.1575420546</v>
      </c>
      <c r="D266" s="1">
        <f t="shared" si="42"/>
        <v>50389.92638794255</v>
      </c>
      <c r="E266" s="9">
        <f t="shared" si="43"/>
        <v>0.39779189644195634</v>
      </c>
      <c r="F266" s="9">
        <f aca="true" t="shared" si="47" ref="F266:F314">F265+E266</f>
        <v>20.28738671853977</v>
      </c>
      <c r="G266" s="3">
        <f aca="true" t="shared" si="48" ref="G266:G314">D266*F266</f>
        <v>1022279.9233509424</v>
      </c>
      <c r="H266" s="8">
        <f t="shared" si="44"/>
        <v>0.020004555579220405</v>
      </c>
      <c r="I266" s="3">
        <f t="shared" si="40"/>
        <v>715595.9463456597</v>
      </c>
      <c r="J266" s="3">
        <f aca="true" t="shared" si="49" ref="J266:J314">J265*(1+g)</f>
        <v>669483.7617118136</v>
      </c>
    </row>
    <row r="267" spans="1:10" ht="12.75">
      <c r="A267">
        <f t="shared" si="41"/>
        <v>153</v>
      </c>
      <c r="B267" s="1">
        <f t="shared" si="45"/>
        <v>3.0568884389413142</v>
      </c>
      <c r="C267" s="1">
        <f t="shared" si="46"/>
        <v>215916.21443049354</v>
      </c>
      <c r="D267" s="1">
        <f t="shared" si="42"/>
        <v>50390.14041235203</v>
      </c>
      <c r="E267" s="9">
        <f t="shared" si="43"/>
        <v>0.4057477343707954</v>
      </c>
      <c r="F267" s="9">
        <f t="shared" si="47"/>
        <v>20.693134452910567</v>
      </c>
      <c r="G267" s="3">
        <f t="shared" si="48"/>
        <v>1042729.9506538429</v>
      </c>
      <c r="H267" s="8">
        <f t="shared" si="44"/>
        <v>0.020004332312295717</v>
      </c>
      <c r="I267" s="3">
        <f t="shared" si="40"/>
        <v>729910.96545769</v>
      </c>
      <c r="J267" s="3">
        <f t="shared" si="49"/>
        <v>682873.4369460499</v>
      </c>
    </row>
    <row r="268" spans="1:10" ht="12.75">
      <c r="A268">
        <f t="shared" si="41"/>
        <v>154</v>
      </c>
      <c r="B268" s="1">
        <f t="shared" si="45"/>
        <v>2.9071135710601084</v>
      </c>
      <c r="C268" s="1">
        <f t="shared" si="46"/>
        <v>215919.1215440646</v>
      </c>
      <c r="D268" s="1">
        <f t="shared" si="42"/>
        <v>50390.343948484464</v>
      </c>
      <c r="E268" s="9">
        <f t="shared" si="43"/>
        <v>0.41386268905821133</v>
      </c>
      <c r="F268" s="9">
        <f t="shared" si="47"/>
        <v>21.106997141968776</v>
      </c>
      <c r="G268" s="3">
        <f t="shared" si="48"/>
        <v>1063588.8457034852</v>
      </c>
      <c r="H268" s="8">
        <f t="shared" si="44"/>
        <v>0.020004119989612608</v>
      </c>
      <c r="I268" s="3">
        <f t="shared" si="40"/>
        <v>744512.1919924396</v>
      </c>
      <c r="J268" s="3">
        <f t="shared" si="49"/>
        <v>696530.9056849709</v>
      </c>
    </row>
    <row r="269" spans="1:10" ht="12.75">
      <c r="A269">
        <f t="shared" si="41"/>
        <v>155</v>
      </c>
      <c r="B269" s="1">
        <f t="shared" si="45"/>
        <v>2.7646764608143712</v>
      </c>
      <c r="C269" s="1">
        <f t="shared" si="46"/>
        <v>215921.88622052543</v>
      </c>
      <c r="D269" s="1">
        <f t="shared" si="42"/>
        <v>50390.53751036882</v>
      </c>
      <c r="E269" s="9">
        <f t="shared" si="43"/>
        <v>0.4221399428393755</v>
      </c>
      <c r="F269" s="9">
        <f t="shared" si="47"/>
        <v>21.529137084808152</v>
      </c>
      <c r="G269" s="3">
        <f t="shared" si="48"/>
        <v>1084864.7898378975</v>
      </c>
      <c r="H269" s="8">
        <f t="shared" si="44"/>
        <v>0.02000391807450733</v>
      </c>
      <c r="I269" s="3">
        <f t="shared" si="40"/>
        <v>759405.3528865282</v>
      </c>
      <c r="J269" s="3">
        <f t="shared" si="49"/>
        <v>710461.5237986704</v>
      </c>
    </row>
    <row r="270" spans="1:10" ht="12.75">
      <c r="A270">
        <f t="shared" si="41"/>
        <v>156</v>
      </c>
      <c r="B270" s="1">
        <f t="shared" si="45"/>
        <v>2.629217673864332</v>
      </c>
      <c r="C270" s="1">
        <f t="shared" si="46"/>
        <v>215924.51543819928</v>
      </c>
      <c r="D270" s="1">
        <f t="shared" si="42"/>
        <v>50390.7215868367</v>
      </c>
      <c r="E270" s="9">
        <f t="shared" si="43"/>
        <v>0.43058274169616306</v>
      </c>
      <c r="F270" s="9">
        <f t="shared" si="47"/>
        <v>21.959719826504315</v>
      </c>
      <c r="G270" s="3">
        <f t="shared" si="48"/>
        <v>1106566.1279023169</v>
      </c>
      <c r="H270" s="8">
        <f t="shared" si="44"/>
        <v>0.020003726056647107</v>
      </c>
      <c r="I270" s="3">
        <f t="shared" si="40"/>
        <v>774596.2895316217</v>
      </c>
      <c r="J270" s="3">
        <f t="shared" si="49"/>
        <v>724670.7542746438</v>
      </c>
    </row>
    <row r="271" spans="1:10" ht="12.75">
      <c r="A271">
        <f t="shared" si="41"/>
        <v>157</v>
      </c>
      <c r="B271" s="1">
        <f t="shared" si="45"/>
        <v>2.500395377059249</v>
      </c>
      <c r="C271" s="1">
        <f t="shared" si="46"/>
        <v>215927.01583357633</v>
      </c>
      <c r="D271" s="1">
        <f t="shared" si="42"/>
        <v>50390.89664275806</v>
      </c>
      <c r="E271" s="9">
        <f t="shared" si="43"/>
        <v>0.4391943965300863</v>
      </c>
      <c r="F271" s="9">
        <f t="shared" si="47"/>
        <v>22.398914223034403</v>
      </c>
      <c r="G271" s="3">
        <f t="shared" si="48"/>
        <v>1128701.37152293</v>
      </c>
      <c r="H271" s="8">
        <f t="shared" si="44"/>
        <v>0.020003543450741817</v>
      </c>
      <c r="I271" s="3">
        <f t="shared" si="40"/>
        <v>790090.960066051</v>
      </c>
      <c r="J271" s="3">
        <f t="shared" si="49"/>
        <v>739164.1693601367</v>
      </c>
    </row>
    <row r="272" spans="1:10" ht="12.75">
      <c r="A272">
        <f t="shared" si="41"/>
        <v>158</v>
      </c>
      <c r="B272" s="1">
        <f t="shared" si="45"/>
        <v>2.3778844770731666</v>
      </c>
      <c r="C272" s="1">
        <f t="shared" si="46"/>
        <v>215929.3937180534</v>
      </c>
      <c r="D272" s="1">
        <f t="shared" si="42"/>
        <v>50391.0631202161</v>
      </c>
      <c r="E272" s="9">
        <f t="shared" si="43"/>
        <v>0.44797828446068805</v>
      </c>
      <c r="F272" s="9">
        <f t="shared" si="47"/>
        <v>22.84689250749509</v>
      </c>
      <c r="G272" s="3">
        <f t="shared" si="48"/>
        <v>1151279.2024459776</v>
      </c>
      <c r="H272" s="8">
        <f t="shared" si="44"/>
        <v>0.02000336979531077</v>
      </c>
      <c r="I272" s="3">
        <f t="shared" si="40"/>
        <v>805895.4417121842</v>
      </c>
      <c r="J272" s="3">
        <f t="shared" si="49"/>
        <v>753947.4527473395</v>
      </c>
    </row>
    <row r="273" spans="1:10" ht="12.75">
      <c r="A273">
        <f t="shared" si="41"/>
        <v>159</v>
      </c>
      <c r="B273" s="1">
        <f t="shared" si="45"/>
        <v>2.261375801090253</v>
      </c>
      <c r="C273" s="1">
        <f t="shared" si="46"/>
        <v>215931.6550938545</v>
      </c>
      <c r="D273" s="1">
        <f t="shared" si="42"/>
        <v>50391.22143962471</v>
      </c>
      <c r="E273" s="9">
        <f t="shared" si="43"/>
        <v>0.45693785014990185</v>
      </c>
      <c r="F273" s="9">
        <f t="shared" si="47"/>
        <v>23.303830357644994</v>
      </c>
      <c r="G273" s="3">
        <f t="shared" si="48"/>
        <v>1174308.4759435374</v>
      </c>
      <c r="H273" s="8">
        <f t="shared" si="44"/>
        <v>0.020003204651514974</v>
      </c>
      <c r="I273" s="3">
        <f t="shared" si="40"/>
        <v>822015.9331604762</v>
      </c>
      <c r="J273" s="3">
        <f t="shared" si="49"/>
        <v>769026.4018022863</v>
      </c>
    </row>
    <row r="274" spans="1:10" ht="12.75">
      <c r="A274">
        <f t="shared" si="41"/>
        <v>160</v>
      </c>
      <c r="B274" s="1">
        <f t="shared" si="45"/>
        <v>2.1505753175952123</v>
      </c>
      <c r="C274" s="1">
        <f t="shared" si="46"/>
        <v>215933.80566917208</v>
      </c>
      <c r="D274" s="1">
        <f t="shared" si="42"/>
        <v>50391.3720007908</v>
      </c>
      <c r="E274" s="9">
        <f t="shared" si="43"/>
        <v>0.4660766071528999</v>
      </c>
      <c r="F274" s="9">
        <f t="shared" si="47"/>
        <v>23.769906964797894</v>
      </c>
      <c r="G274" s="3">
        <f t="shared" si="48"/>
        <v>1197798.2242873188</v>
      </c>
      <c r="H274" s="8">
        <f t="shared" si="44"/>
        <v>0.02000304760204316</v>
      </c>
      <c r="I274" s="3">
        <f t="shared" si="40"/>
        <v>838458.757001123</v>
      </c>
      <c r="J274" s="3">
        <f t="shared" si="49"/>
        <v>784406.929838332</v>
      </c>
    </row>
    <row r="275" spans="1:10" ht="12.75">
      <c r="A275">
        <f t="shared" si="41"/>
        <v>161</v>
      </c>
      <c r="B275" s="1">
        <f t="shared" si="45"/>
        <v>2.0452033951914927</v>
      </c>
      <c r="C275" s="1">
        <f t="shared" si="46"/>
        <v>215935.85087256727</v>
      </c>
      <c r="D275" s="1">
        <f t="shared" si="42"/>
        <v>50391.515183924814</v>
      </c>
      <c r="E275" s="9">
        <f t="shared" si="43"/>
        <v>0.47539813929595787</v>
      </c>
      <c r="F275" s="9">
        <f t="shared" si="47"/>
        <v>24.245305104093852</v>
      </c>
      <c r="G275" s="3">
        <f t="shared" si="48"/>
        <v>1221757.6602918352</v>
      </c>
      <c r="H275" s="8">
        <f t="shared" si="44"/>
        <v>0.020002898250055533</v>
      </c>
      <c r="I275" s="3">
        <f t="shared" si="40"/>
        <v>855230.3622042846</v>
      </c>
      <c r="J275" s="3">
        <f t="shared" si="49"/>
        <v>800095.0684350986</v>
      </c>
    </row>
    <row r="276" spans="1:10" ht="12.75">
      <c r="A276">
        <f t="shared" si="41"/>
        <v>162</v>
      </c>
      <c r="B276" s="1">
        <f t="shared" si="45"/>
        <v>1.9449940977319784</v>
      </c>
      <c r="C276" s="1">
        <f t="shared" si="46"/>
        <v>215937.795866665</v>
      </c>
      <c r="D276" s="1">
        <f t="shared" si="42"/>
        <v>50391.651350601474</v>
      </c>
      <c r="E276" s="9">
        <f t="shared" si="43"/>
        <v>0.48490610208187707</v>
      </c>
      <c r="F276" s="9">
        <f t="shared" si="47"/>
        <v>24.730211206175728</v>
      </c>
      <c r="G276" s="3">
        <f t="shared" si="48"/>
        <v>1246196.1809283448</v>
      </c>
      <c r="H276" s="8">
        <f t="shared" si="44"/>
        <v>0.02000275621817843</v>
      </c>
      <c r="I276" s="3">
        <f t="shared" si="40"/>
        <v>872337.3266498414</v>
      </c>
      <c r="J276" s="3">
        <f t="shared" si="49"/>
        <v>816096.9698038006</v>
      </c>
    </row>
    <row r="277" spans="1:10" ht="12.75">
      <c r="A277">
        <f t="shared" si="41"/>
        <v>163</v>
      </c>
      <c r="B277" s="1">
        <f t="shared" si="45"/>
        <v>1.8496945138904266</v>
      </c>
      <c r="C277" s="1">
        <f t="shared" si="46"/>
        <v>215939.64556117888</v>
      </c>
      <c r="D277" s="1">
        <f t="shared" si="42"/>
        <v>50391.78084467348</v>
      </c>
      <c r="E277" s="9">
        <f t="shared" si="43"/>
        <v>0.49460422412351457</v>
      </c>
      <c r="F277" s="9">
        <f t="shared" si="47"/>
        <v>25.22481543029924</v>
      </c>
      <c r="G277" s="3">
        <f t="shared" si="48"/>
        <v>1271123.3710109773</v>
      </c>
      <c r="H277" s="8">
        <f t="shared" si="44"/>
        <v>0.02000262114754929</v>
      </c>
      <c r="I277" s="3">
        <f t="shared" si="40"/>
        <v>889786.359707684</v>
      </c>
      <c r="J277" s="3">
        <f t="shared" si="49"/>
        <v>832418.9091998766</v>
      </c>
    </row>
    <row r="278" spans="1:10" ht="12.75">
      <c r="A278">
        <f t="shared" si="41"/>
        <v>164</v>
      </c>
      <c r="B278" s="1">
        <f t="shared" si="45"/>
        <v>1.7590641195183707</v>
      </c>
      <c r="C278" s="1">
        <f t="shared" si="46"/>
        <v>215941.4046252984</v>
      </c>
      <c r="D278" s="1">
        <f t="shared" si="42"/>
        <v>50391.90399314023</v>
      </c>
      <c r="E278" s="9">
        <f t="shared" si="43"/>
        <v>0.5044963086059848</v>
      </c>
      <c r="F278" s="9">
        <f t="shared" si="47"/>
        <v>25.729311738905224</v>
      </c>
      <c r="G278" s="3">
        <f t="shared" si="48"/>
        <v>1296549.006956488</v>
      </c>
      <c r="H278" s="8">
        <f t="shared" si="44"/>
        <v>0.020002492696903622</v>
      </c>
      <c r="I278" s="3">
        <f t="shared" si="40"/>
        <v>907584.3048695414</v>
      </c>
      <c r="J278" s="3">
        <f t="shared" si="49"/>
        <v>849067.2873838742</v>
      </c>
    </row>
    <row r="279" spans="1:10" ht="12.75">
      <c r="A279">
        <f t="shared" si="41"/>
        <v>165</v>
      </c>
      <c r="B279" s="1">
        <f t="shared" si="45"/>
        <v>1.672874171179501</v>
      </c>
      <c r="C279" s="1">
        <f t="shared" si="46"/>
        <v>215943.07749946957</v>
      </c>
      <c r="D279" s="1">
        <f t="shared" si="42"/>
        <v>50392.02110697423</v>
      </c>
      <c r="E279" s="9">
        <f t="shared" si="43"/>
        <v>0.5145862347781045</v>
      </c>
      <c r="F279" s="9">
        <f t="shared" si="47"/>
        <v>26.243897973683328</v>
      </c>
      <c r="G279" s="3">
        <f t="shared" si="48"/>
        <v>1322483.0606191284</v>
      </c>
      <c r="H279" s="8">
        <f t="shared" si="44"/>
        <v>0.020002370541718252</v>
      </c>
      <c r="I279" s="3">
        <f t="shared" si="40"/>
        <v>925738.1424333898</v>
      </c>
      <c r="J279" s="3">
        <f t="shared" si="49"/>
        <v>866048.6331315517</v>
      </c>
    </row>
    <row r="280" spans="1:10" ht="12.75">
      <c r="A280">
        <f t="shared" si="41"/>
        <v>166</v>
      </c>
      <c r="B280" s="1">
        <f t="shared" si="45"/>
        <v>1.5909071293972374</v>
      </c>
      <c r="C280" s="1">
        <f t="shared" si="46"/>
        <v>215944.66840659897</v>
      </c>
      <c r="D280" s="1">
        <f t="shared" si="42"/>
        <v>50392.13248190673</v>
      </c>
      <c r="E280" s="9">
        <f t="shared" si="43"/>
        <v>0.5248779594736666</v>
      </c>
      <c r="F280" s="9">
        <f t="shared" si="47"/>
        <v>26.768775933156995</v>
      </c>
      <c r="G280" s="3">
        <f t="shared" si="48"/>
        <v>1348935.7032021238</v>
      </c>
      <c r="H280" s="8">
        <f t="shared" si="44"/>
        <v>0.020002254373384102</v>
      </c>
      <c r="I280" s="3">
        <f t="shared" si="40"/>
        <v>944254.9922414866</v>
      </c>
      <c r="J280" s="3">
        <f t="shared" si="49"/>
        <v>883369.6057941827</v>
      </c>
    </row>
    <row r="281" spans="1:10" ht="12.75">
      <c r="A281">
        <f t="shared" si="41"/>
        <v>167</v>
      </c>
      <c r="B281" s="1">
        <f t="shared" si="45"/>
        <v>1.5129561100875435</v>
      </c>
      <c r="C281" s="1">
        <f t="shared" si="46"/>
        <v>215946.18136270906</v>
      </c>
      <c r="D281" s="1">
        <f t="shared" si="42"/>
        <v>50392.23839917482</v>
      </c>
      <c r="E281" s="9">
        <f t="shared" si="43"/>
        <v>0.5353755186631399</v>
      </c>
      <c r="F281" s="9">
        <f t="shared" si="47"/>
        <v>27.304151451820136</v>
      </c>
      <c r="G281" s="3">
        <f t="shared" si="48"/>
        <v>1375917.3092472956</v>
      </c>
      <c r="H281" s="8">
        <f t="shared" si="44"/>
        <v>0.020002143898424894</v>
      </c>
      <c r="I281" s="3">
        <f t="shared" si="40"/>
        <v>963142.1164731069</v>
      </c>
      <c r="J281" s="3">
        <f t="shared" si="49"/>
        <v>901036.9979100664</v>
      </c>
    </row>
    <row r="282" spans="1:10" ht="12.75">
      <c r="A282">
        <f t="shared" si="41"/>
        <v>168</v>
      </c>
      <c r="B282" s="1">
        <f t="shared" si="45"/>
        <v>1.4388243628109194</v>
      </c>
      <c r="C282" s="1">
        <f t="shared" si="46"/>
        <v>215947.62018707188</v>
      </c>
      <c r="D282" s="1">
        <f t="shared" si="42"/>
        <v>50392.33912623203</v>
      </c>
      <c r="E282" s="9">
        <f t="shared" si="43"/>
        <v>0.5460830290364027</v>
      </c>
      <c r="F282" s="9">
        <f t="shared" si="47"/>
        <v>27.85023448085654</v>
      </c>
      <c r="G282" s="3">
        <f t="shared" si="48"/>
        <v>1403438.4607044032</v>
      </c>
      <c r="H282" s="8">
        <f t="shared" si="44"/>
        <v>0.020002038837757807</v>
      </c>
      <c r="I282" s="3">
        <f t="shared" si="40"/>
        <v>982406.9224930822</v>
      </c>
      <c r="J282" s="3">
        <f t="shared" si="49"/>
        <v>919057.7378682677</v>
      </c>
    </row>
    <row r="283" spans="1:10" ht="12.75">
      <c r="A283">
        <f t="shared" si="41"/>
        <v>169</v>
      </c>
      <c r="B283" s="1">
        <f t="shared" si="45"/>
        <v>1.3683247745739209</v>
      </c>
      <c r="C283" s="1">
        <f t="shared" si="46"/>
        <v>215948.98851184646</v>
      </c>
      <c r="D283" s="1">
        <f t="shared" si="42"/>
        <v>50392.43491742403</v>
      </c>
      <c r="E283" s="9">
        <f t="shared" si="43"/>
        <v>0.5570046896171308</v>
      </c>
      <c r="F283" s="9">
        <f t="shared" si="47"/>
        <v>28.40723917047367</v>
      </c>
      <c r="G283" s="3">
        <f t="shared" si="48"/>
        <v>1431509.9510817928</v>
      </c>
      <c r="H283" s="8">
        <f t="shared" si="44"/>
        <v>0.020001938925986226</v>
      </c>
      <c r="I283" s="3">
        <f t="shared" si="40"/>
        <v>1002056.9657572549</v>
      </c>
      <c r="J283" s="3">
        <f t="shared" si="49"/>
        <v>937438.892625633</v>
      </c>
    </row>
    <row r="284" spans="1:10" ht="12.75">
      <c r="A284">
        <f t="shared" si="41"/>
        <v>170</v>
      </c>
      <c r="B284" s="1">
        <f t="shared" si="45"/>
        <v>1.301279397952385</v>
      </c>
      <c r="C284" s="1">
        <f t="shared" si="46"/>
        <v>215950.2897912444</v>
      </c>
      <c r="D284" s="1">
        <f t="shared" si="42"/>
        <v>50392.52601463109</v>
      </c>
      <c r="E284" s="9">
        <f t="shared" si="43"/>
        <v>0.5681447834094734</v>
      </c>
      <c r="F284" s="9">
        <f t="shared" si="47"/>
        <v>28.975383953883142</v>
      </c>
      <c r="G284" s="3">
        <f t="shared" si="48"/>
        <v>1460142.7896799806</v>
      </c>
      <c r="H284" s="8">
        <f t="shared" si="44"/>
        <v>0.020001843910725126</v>
      </c>
      <c r="I284" s="3">
        <f t="shared" si="40"/>
        <v>1022099.9527759864</v>
      </c>
      <c r="J284" s="3">
        <f t="shared" si="49"/>
        <v>956187.6704781457</v>
      </c>
    </row>
    <row r="285" spans="1:10" ht="12.75">
      <c r="A285">
        <f t="shared" si="41"/>
        <v>171</v>
      </c>
      <c r="B285" s="1">
        <f t="shared" si="45"/>
        <v>1.2375190022175957</v>
      </c>
      <c r="C285" s="1">
        <f t="shared" si="46"/>
        <v>215951.52731024663</v>
      </c>
      <c r="D285" s="1">
        <f t="shared" si="42"/>
        <v>50392.61264787919</v>
      </c>
      <c r="E285" s="9">
        <f t="shared" si="43"/>
        <v>0.5795076790776629</v>
      </c>
      <c r="F285" s="9">
        <f t="shared" si="47"/>
        <v>29.554891632960803</v>
      </c>
      <c r="G285" s="3">
        <f t="shared" si="48"/>
        <v>1489348.2059098396</v>
      </c>
      <c r="H285" s="8">
        <f t="shared" si="44"/>
        <v>0.020001753551965932</v>
      </c>
      <c r="I285" s="3">
        <f t="shared" si="40"/>
        <v>1042543.7441368876</v>
      </c>
      <c r="J285" s="3">
        <f t="shared" si="49"/>
        <v>975311.4238877087</v>
      </c>
    </row>
    <row r="286" spans="1:10" ht="12.75">
      <c r="A286">
        <f t="shared" si="41"/>
        <v>172</v>
      </c>
      <c r="B286" s="1">
        <f t="shared" si="45"/>
        <v>1.1768826464904123</v>
      </c>
      <c r="C286" s="1">
        <f t="shared" si="46"/>
        <v>215952.7041928931</v>
      </c>
      <c r="D286" s="1">
        <f t="shared" si="42"/>
        <v>50392.69503592102</v>
      </c>
      <c r="E286" s="9">
        <f t="shared" si="43"/>
        <v>0.5910978326592161</v>
      </c>
      <c r="F286" s="9">
        <f t="shared" si="47"/>
        <v>30.14598946562002</v>
      </c>
      <c r="G286" s="3">
        <f t="shared" si="48"/>
        <v>1519137.6536970772</v>
      </c>
      <c r="H286" s="8">
        <f t="shared" si="44"/>
        <v>0.020001667621467524</v>
      </c>
      <c r="I286" s="3">
        <f t="shared" si="40"/>
        <v>1063396.357587954</v>
      </c>
      <c r="J286" s="3">
        <f t="shared" si="49"/>
        <v>994817.6523654629</v>
      </c>
    </row>
    <row r="287" spans="1:10" ht="12.75">
      <c r="A287">
        <f t="shared" si="41"/>
        <v>173</v>
      </c>
      <c r="B287" s="1">
        <f t="shared" si="45"/>
        <v>1.1192172737846704</v>
      </c>
      <c r="C287" s="1">
        <f t="shared" si="46"/>
        <v>215953.8234101669</v>
      </c>
      <c r="D287" s="1">
        <f t="shared" si="42"/>
        <v>50392.773386788605</v>
      </c>
      <c r="E287" s="9">
        <f t="shared" si="43"/>
        <v>0.6029197893124004</v>
      </c>
      <c r="F287" s="9">
        <f t="shared" si="47"/>
        <v>30.74890925493242</v>
      </c>
      <c r="G287" s="3">
        <f t="shared" si="48"/>
        <v>1549522.8159747364</v>
      </c>
      <c r="H287" s="8">
        <f t="shared" si="44"/>
        <v>0.020001585902180596</v>
      </c>
      <c r="I287" s="3">
        <f t="shared" si="40"/>
        <v>1084665.9711823154</v>
      </c>
      <c r="J287" s="3">
        <f t="shared" si="49"/>
        <v>1014714.0054127722</v>
      </c>
    </row>
    <row r="288" spans="1:10" ht="12.75">
      <c r="A288">
        <f t="shared" si="41"/>
        <v>174</v>
      </c>
      <c r="B288" s="1">
        <f t="shared" si="45"/>
        <v>1.0643773248957586</v>
      </c>
      <c r="C288" s="1">
        <f t="shared" si="46"/>
        <v>215954.88778749178</v>
      </c>
      <c r="D288" s="1">
        <f t="shared" si="42"/>
        <v>50392.84789831885</v>
      </c>
      <c r="E288" s="9">
        <f t="shared" si="43"/>
        <v>0.6149781850986484</v>
      </c>
      <c r="F288" s="9">
        <f t="shared" si="47"/>
        <v>31.36388744003107</v>
      </c>
      <c r="G288" s="3">
        <f t="shared" si="48"/>
        <v>1580515.6092654786</v>
      </c>
      <c r="H288" s="8">
        <f t="shared" si="44"/>
        <v>0.020001508187697133</v>
      </c>
      <c r="I288" s="3">
        <f t="shared" si="40"/>
        <v>1106360.9264858349</v>
      </c>
      <c r="J288" s="3">
        <f t="shared" si="49"/>
        <v>1035008.2855210276</v>
      </c>
    </row>
    <row r="289" spans="1:10" ht="12.75">
      <c r="A289">
        <f t="shared" si="41"/>
        <v>175</v>
      </c>
      <c r="B289" s="1">
        <f t="shared" si="45"/>
        <v>1.0122243712266936</v>
      </c>
      <c r="C289" s="1">
        <f t="shared" si="46"/>
        <v>215955.900011863</v>
      </c>
      <c r="D289" s="1">
        <f t="shared" si="42"/>
        <v>50392.91875865308</v>
      </c>
      <c r="E289" s="9">
        <f t="shared" si="43"/>
        <v>0.6272777488006215</v>
      </c>
      <c r="F289" s="9">
        <f t="shared" si="47"/>
        <v>31.991165188831694</v>
      </c>
      <c r="G289" s="3">
        <f t="shared" si="48"/>
        <v>1612128.188355446</v>
      </c>
      <c r="H289" s="8">
        <f t="shared" si="44"/>
        <v>0.020001434281727223</v>
      </c>
      <c r="I289" s="3">
        <f t="shared" si="40"/>
        <v>1128489.7318488122</v>
      </c>
      <c r="J289" s="3">
        <f t="shared" si="49"/>
        <v>1055708.4512314482</v>
      </c>
    </row>
    <row r="290" spans="1:10" ht="12.75">
      <c r="A290">
        <f t="shared" si="41"/>
        <v>176</v>
      </c>
      <c r="B290" s="1">
        <f t="shared" si="45"/>
        <v>0.9626267655112315</v>
      </c>
      <c r="C290" s="1">
        <f t="shared" si="46"/>
        <v>215956.86263862852</v>
      </c>
      <c r="D290" s="1">
        <f t="shared" si="42"/>
        <v>50392.98614671247</v>
      </c>
      <c r="E290" s="9">
        <f t="shared" si="43"/>
        <v>0.6398233037766339</v>
      </c>
      <c r="F290" s="9">
        <f t="shared" si="47"/>
        <v>32.630988492608324</v>
      </c>
      <c r="G290" s="3">
        <f t="shared" si="48"/>
        <v>1644372.9510615454</v>
      </c>
      <c r="H290" s="8">
        <f t="shared" si="44"/>
        <v>0.02000136399760656</v>
      </c>
      <c r="I290" s="3">
        <f t="shared" si="40"/>
        <v>1151061.0657430817</v>
      </c>
      <c r="J290" s="3">
        <f t="shared" si="49"/>
        <v>1076822.6202560773</v>
      </c>
    </row>
    <row r="291" spans="1:10" ht="12.75">
      <c r="A291">
        <f t="shared" si="41"/>
        <v>177</v>
      </c>
      <c r="B291" s="1">
        <f t="shared" si="45"/>
        <v>0.9154593097428005</v>
      </c>
      <c r="C291" s="1">
        <f t="shared" si="46"/>
        <v>215957.77809793825</v>
      </c>
      <c r="D291" s="1">
        <f t="shared" si="42"/>
        <v>50393.050232649744</v>
      </c>
      <c r="E291" s="9">
        <f t="shared" si="43"/>
        <v>0.6526197698521665</v>
      </c>
      <c r="F291" s="9">
        <f t="shared" si="47"/>
        <v>33.28360826246049</v>
      </c>
      <c r="G291" s="3">
        <f t="shared" si="48"/>
        <v>1677262.5430940075</v>
      </c>
      <c r="H291" s="8">
        <f t="shared" si="44"/>
        <v>0.02000129715781924</v>
      </c>
      <c r="I291" s="3">
        <f t="shared" si="40"/>
        <v>1174083.7801658052</v>
      </c>
      <c r="J291" s="3">
        <f t="shared" si="49"/>
        <v>1098359.072661199</v>
      </c>
    </row>
    <row r="292" spans="1:10" ht="12.75">
      <c r="A292">
        <f t="shared" si="41"/>
        <v>178</v>
      </c>
      <c r="B292" s="1">
        <f t="shared" si="45"/>
        <v>0.8706029392433265</v>
      </c>
      <c r="C292" s="1">
        <f t="shared" si="46"/>
        <v>215958.6487008775</v>
      </c>
      <c r="D292" s="1">
        <f t="shared" si="42"/>
        <v>50393.11117827925</v>
      </c>
      <c r="E292" s="9">
        <f t="shared" si="43"/>
        <v>0.6656721652492098</v>
      </c>
      <c r="F292" s="9">
        <f t="shared" si="47"/>
        <v>33.9492804277097</v>
      </c>
      <c r="G292" s="3">
        <f t="shared" si="48"/>
        <v>1710809.8630161548</v>
      </c>
      <c r="H292" s="8">
        <f t="shared" si="44"/>
        <v>0.020001233593557363</v>
      </c>
      <c r="I292" s="3">
        <f t="shared" si="40"/>
        <v>1197566.9041113083</v>
      </c>
      <c r="J292" s="3">
        <f t="shared" si="49"/>
        <v>1120326.254114423</v>
      </c>
    </row>
    <row r="293" spans="1:10" ht="12.75">
      <c r="A293">
        <f t="shared" si="41"/>
        <v>179</v>
      </c>
      <c r="B293" s="1">
        <f t="shared" si="45"/>
        <v>0.8279444223480823</v>
      </c>
      <c r="C293" s="1">
        <f t="shared" si="46"/>
        <v>215959.47664529984</v>
      </c>
      <c r="D293" s="1">
        <f t="shared" si="42"/>
        <v>50393.1691374852</v>
      </c>
      <c r="E293" s="9">
        <f t="shared" si="43"/>
        <v>0.6789856085541941</v>
      </c>
      <c r="F293" s="9">
        <f t="shared" si="47"/>
        <v>34.628266036263895</v>
      </c>
      <c r="G293" s="3">
        <f t="shared" si="48"/>
        <v>1745028.0673032808</v>
      </c>
      <c r="H293" s="8">
        <f t="shared" si="44"/>
        <v>0.020001173144278774</v>
      </c>
      <c r="I293" s="3">
        <f t="shared" si="40"/>
        <v>1221519.6471122964</v>
      </c>
      <c r="J293" s="3">
        <f t="shared" si="49"/>
        <v>1142732.7791967115</v>
      </c>
    </row>
    <row r="294" spans="1:10" ht="12.75">
      <c r="A294">
        <f t="shared" si="41"/>
        <v>180</v>
      </c>
      <c r="B294" s="1">
        <f t="shared" si="45"/>
        <v>0.7873760745696927</v>
      </c>
      <c r="C294" s="1">
        <f t="shared" si="46"/>
        <v>215960.2640213744</v>
      </c>
      <c r="D294" s="1">
        <f t="shared" si="42"/>
        <v>50393.224256610825</v>
      </c>
      <c r="E294" s="9">
        <f t="shared" si="43"/>
        <v>0.6925653207252779</v>
      </c>
      <c r="F294" s="9">
        <f t="shared" si="47"/>
        <v>35.320831356989174</v>
      </c>
      <c r="G294" s="3">
        <f t="shared" si="48"/>
        <v>1779930.5755026871</v>
      </c>
      <c r="H294" s="8">
        <f t="shared" si="44"/>
        <v>0.020001115657322186</v>
      </c>
      <c r="I294" s="3">
        <f t="shared" si="40"/>
        <v>1245951.402851881</v>
      </c>
      <c r="J294" s="3">
        <f t="shared" si="49"/>
        <v>1165587.4347806456</v>
      </c>
    </row>
    <row r="295" spans="1:10" ht="12.75">
      <c r="A295">
        <f t="shared" si="41"/>
        <v>181</v>
      </c>
      <c r="B295" s="1">
        <f t="shared" si="45"/>
        <v>0.7487954870375688</v>
      </c>
      <c r="C295" s="1">
        <f t="shared" si="46"/>
        <v>215961.01281686145</v>
      </c>
      <c r="D295" s="1">
        <f t="shared" si="42"/>
        <v>50393.27667482758</v>
      </c>
      <c r="E295" s="9">
        <f t="shared" si="43"/>
        <v>0.7064166271397835</v>
      </c>
      <c r="F295" s="9">
        <f t="shared" si="47"/>
        <v>36.027247984128955</v>
      </c>
      <c r="G295" s="3">
        <f t="shared" si="48"/>
        <v>1815531.0754968347</v>
      </c>
      <c r="H295" s="8">
        <f t="shared" si="44"/>
        <v>0.02000106098750132</v>
      </c>
      <c r="I295" s="3">
        <f t="shared" si="40"/>
        <v>1270871.7528477842</v>
      </c>
      <c r="J295" s="3">
        <f t="shared" si="49"/>
        <v>1188899.1834762585</v>
      </c>
    </row>
    <row r="296" spans="1:10" ht="12.75">
      <c r="A296">
        <f t="shared" si="41"/>
        <v>182</v>
      </c>
      <c r="B296" s="1">
        <f t="shared" si="45"/>
        <v>0.7121052679722197</v>
      </c>
      <c r="C296" s="1">
        <f t="shared" si="46"/>
        <v>215961.72492212942</v>
      </c>
      <c r="D296" s="1">
        <f t="shared" si="42"/>
        <v>50393.32652448688</v>
      </c>
      <c r="E296" s="9">
        <f t="shared" si="43"/>
        <v>0.7205449596825791</v>
      </c>
      <c r="F296" s="9">
        <f t="shared" si="47"/>
        <v>36.74779294381153</v>
      </c>
      <c r="G296" s="3">
        <f t="shared" si="48"/>
        <v>1851843.5288717295</v>
      </c>
      <c r="H296" s="8">
        <f t="shared" si="44"/>
        <v>0.020001008996751876</v>
      </c>
      <c r="I296" s="3">
        <f t="shared" si="40"/>
        <v>1296290.4702102107</v>
      </c>
      <c r="J296" s="3">
        <f t="shared" si="49"/>
        <v>1212677.1671457838</v>
      </c>
    </row>
    <row r="297" spans="1:10" ht="12.75">
      <c r="A297">
        <f t="shared" si="41"/>
        <v>183</v>
      </c>
      <c r="B297" s="1">
        <f t="shared" si="45"/>
        <v>0.6772127970034489</v>
      </c>
      <c r="C297" s="1">
        <f t="shared" si="46"/>
        <v>215962.4021349264</v>
      </c>
      <c r="D297" s="1">
        <f t="shared" si="42"/>
        <v>50393.37393145427</v>
      </c>
      <c r="E297" s="9">
        <f t="shared" si="43"/>
        <v>0.7349558588762307</v>
      </c>
      <c r="F297" s="9">
        <f t="shared" si="47"/>
        <v>37.482748802687766</v>
      </c>
      <c r="G297" s="3">
        <f t="shared" si="48"/>
        <v>1888882.1763926144</v>
      </c>
      <c r="H297" s="8">
        <f t="shared" si="44"/>
        <v>0.02000095955377578</v>
      </c>
      <c r="I297" s="3">
        <f t="shared" si="40"/>
        <v>1322217.52347483</v>
      </c>
      <c r="J297" s="3">
        <f t="shared" si="49"/>
        <v>1236930.7104886994</v>
      </c>
    </row>
    <row r="298" spans="1:10" ht="12.75">
      <c r="A298">
        <f t="shared" si="41"/>
        <v>184</v>
      </c>
      <c r="B298" s="1">
        <f t="shared" si="45"/>
        <v>0.6440299914302159</v>
      </c>
      <c r="C298" s="1">
        <f t="shared" si="46"/>
        <v>215963.04616491785</v>
      </c>
      <c r="D298" s="1">
        <f t="shared" si="42"/>
        <v>50393.419015427186</v>
      </c>
      <c r="E298" s="9">
        <f t="shared" si="43"/>
        <v>0.7496549760537553</v>
      </c>
      <c r="F298" s="9">
        <f t="shared" si="47"/>
        <v>38.23240377874152</v>
      </c>
      <c r="G298" s="3">
        <f t="shared" si="48"/>
        <v>1926661.543589123</v>
      </c>
      <c r="H298" s="8">
        <f t="shared" si="44"/>
        <v>0.020000912533707997</v>
      </c>
      <c r="I298" s="3">
        <f t="shared" si="40"/>
        <v>1348663.080512386</v>
      </c>
      <c r="J298" s="3">
        <f t="shared" si="49"/>
        <v>1261669.3246984733</v>
      </c>
    </row>
    <row r="299" spans="1:10" ht="12.75">
      <c r="A299">
        <f t="shared" si="41"/>
        <v>185</v>
      </c>
      <c r="B299" s="1">
        <f t="shared" si="45"/>
        <v>0.6124730839037511</v>
      </c>
      <c r="C299" s="1">
        <f t="shared" si="46"/>
        <v>215963.65863800174</v>
      </c>
      <c r="D299" s="1">
        <f t="shared" si="42"/>
        <v>50393.461890237464</v>
      </c>
      <c r="E299" s="9">
        <f t="shared" si="43"/>
        <v>0.7646480755748304</v>
      </c>
      <c r="F299" s="9">
        <f t="shared" si="47"/>
        <v>38.997051854316354</v>
      </c>
      <c r="G299" s="3">
        <f t="shared" si="48"/>
        <v>1965196.4464521054</v>
      </c>
      <c r="H299" s="8">
        <f t="shared" si="44"/>
        <v>0.020000867817809236</v>
      </c>
      <c r="I299" s="3">
        <f t="shared" si="40"/>
        <v>1375637.5125164737</v>
      </c>
      <c r="J299" s="3">
        <f t="shared" si="49"/>
        <v>1286902.7111924428</v>
      </c>
    </row>
    <row r="300" spans="1:10" ht="12.75">
      <c r="A300">
        <f t="shared" si="41"/>
        <v>186</v>
      </c>
      <c r="B300" s="1">
        <f t="shared" si="45"/>
        <v>0.5824624111155572</v>
      </c>
      <c r="C300" s="1">
        <f t="shared" si="46"/>
        <v>215964.24110041285</v>
      </c>
      <c r="D300" s="1">
        <f t="shared" si="42"/>
        <v>50393.50266413867</v>
      </c>
      <c r="E300" s="9">
        <f t="shared" si="43"/>
        <v>0.7799410370863271</v>
      </c>
      <c r="F300" s="9">
        <f t="shared" si="47"/>
        <v>39.77699289140268</v>
      </c>
      <c r="G300" s="3">
        <f t="shared" si="48"/>
        <v>2004501.997244326</v>
      </c>
      <c r="H300" s="8">
        <f t="shared" si="44"/>
        <v>0.020000825293156485</v>
      </c>
      <c r="I300" s="3">
        <f t="shared" si="40"/>
        <v>1403151.398071028</v>
      </c>
      <c r="J300" s="3">
        <f t="shared" si="49"/>
        <v>1312640.7654162918</v>
      </c>
    </row>
    <row r="301" spans="1:10" ht="12.75">
      <c r="A301">
        <f t="shared" si="41"/>
        <v>187</v>
      </c>
      <c r="B301" s="1">
        <f t="shared" si="45"/>
        <v>0.5539222126990353</v>
      </c>
      <c r="C301" s="1">
        <f t="shared" si="46"/>
        <v>215964.79502262556</v>
      </c>
      <c r="D301" s="1">
        <f t="shared" si="42"/>
        <v>50393.541440079505</v>
      </c>
      <c r="E301" s="9">
        <f t="shared" si="43"/>
        <v>0.7955398578280536</v>
      </c>
      <c r="F301" s="9">
        <f t="shared" si="47"/>
        <v>40.57253274923073</v>
      </c>
      <c r="G301" s="3">
        <f t="shared" si="48"/>
        <v>2044593.6104273417</v>
      </c>
      <c r="H301" s="8">
        <f t="shared" si="44"/>
        <v>0.020000784852363014</v>
      </c>
      <c r="I301" s="3">
        <f t="shared" si="40"/>
        <v>1431215.5272991392</v>
      </c>
      <c r="J301" s="3">
        <f t="shared" si="49"/>
        <v>1338893.5807246177</v>
      </c>
    </row>
    <row r="302" spans="1:10" ht="12.75">
      <c r="A302">
        <f t="shared" si="41"/>
        <v>188</v>
      </c>
      <c r="B302" s="1">
        <f t="shared" si="45"/>
        <v>0.5267804400609748</v>
      </c>
      <c r="C302" s="1">
        <f t="shared" si="46"/>
        <v>215965.32180306563</v>
      </c>
      <c r="D302" s="1">
        <f t="shared" si="42"/>
        <v>50393.578315963765</v>
      </c>
      <c r="E302" s="9">
        <f t="shared" si="43"/>
        <v>0.8114506549846147</v>
      </c>
      <c r="F302" s="9">
        <f t="shared" si="47"/>
        <v>41.38398340421534</v>
      </c>
      <c r="G302" s="3">
        <f t="shared" si="48"/>
        <v>2085487.0087068707</v>
      </c>
      <c r="H302" s="8">
        <f t="shared" si="44"/>
        <v>0.020000746393304982</v>
      </c>
      <c r="I302" s="3">
        <f t="shared" si="40"/>
        <v>1459840.9060948095</v>
      </c>
      <c r="J302" s="3">
        <f t="shared" si="49"/>
        <v>1365671.45233911</v>
      </c>
    </row>
    <row r="303" spans="1:10" ht="12.75">
      <c r="A303">
        <f t="shared" si="41"/>
        <v>189</v>
      </c>
      <c r="B303" s="1">
        <f t="shared" si="45"/>
        <v>0.5009685745335446</v>
      </c>
      <c r="C303" s="1">
        <f t="shared" si="46"/>
        <v>215965.82277164017</v>
      </c>
      <c r="D303" s="1">
        <f t="shared" si="42"/>
        <v>50393.61338489759</v>
      </c>
      <c r="E303" s="9">
        <f t="shared" si="43"/>
        <v>0.8276796680843068</v>
      </c>
      <c r="F303" s="9">
        <f t="shared" si="47"/>
        <v>42.21166307229965</v>
      </c>
      <c r="G303" s="3">
        <f t="shared" si="48"/>
        <v>2127198.2291990267</v>
      </c>
      <c r="H303" s="8">
        <f t="shared" si="44"/>
        <v>0.0200007098188636</v>
      </c>
      <c r="I303" s="3">
        <f t="shared" si="40"/>
        <v>1489038.7604393186</v>
      </c>
      <c r="J303" s="3">
        <f t="shared" si="49"/>
        <v>1392984.8813858922</v>
      </c>
    </row>
    <row r="304" spans="1:10" ht="12.75">
      <c r="A304">
        <f t="shared" si="41"/>
        <v>190</v>
      </c>
      <c r="B304" s="1">
        <f t="shared" si="45"/>
        <v>0.47642145446297945</v>
      </c>
      <c r="C304" s="1">
        <f t="shared" si="46"/>
        <v>215966.29919309463</v>
      </c>
      <c r="D304" s="1">
        <f t="shared" si="42"/>
        <v>50393.646735424634</v>
      </c>
      <c r="E304" s="9">
        <f t="shared" si="43"/>
        <v>0.844233261445993</v>
      </c>
      <c r="F304" s="9">
        <f t="shared" si="47"/>
        <v>43.05589633374564</v>
      </c>
      <c r="G304" s="3">
        <f t="shared" si="48"/>
        <v>2169743.6297198427</v>
      </c>
      <c r="H304" s="8">
        <f t="shared" si="44"/>
        <v>0.0200006750366824</v>
      </c>
      <c r="I304" s="3">
        <f t="shared" si="40"/>
        <v>1518820.5408038897</v>
      </c>
      <c r="J304" s="3">
        <f t="shared" si="49"/>
        <v>1420844.57901361</v>
      </c>
    </row>
    <row r="305" spans="1:10" ht="12.75">
      <c r="A305">
        <f t="shared" si="41"/>
        <v>191</v>
      </c>
      <c r="B305" s="1">
        <f t="shared" si="45"/>
        <v>0.45307711076384294</v>
      </c>
      <c r="C305" s="1">
        <f t="shared" si="46"/>
        <v>215966.75227020538</v>
      </c>
      <c r="D305" s="1">
        <f t="shared" si="42"/>
        <v>50393.67845174962</v>
      </c>
      <c r="E305" s="9">
        <f t="shared" si="43"/>
        <v>0.8611179266749129</v>
      </c>
      <c r="F305" s="9">
        <f t="shared" si="47"/>
        <v>43.91701426042056</v>
      </c>
      <c r="G305" s="3">
        <f t="shared" si="48"/>
        <v>2213139.895200536</v>
      </c>
      <c r="H305" s="8">
        <f t="shared" si="44"/>
        <v>0.020000641958928925</v>
      </c>
      <c r="I305" s="3">
        <f t="shared" si="40"/>
        <v>1549197.9266403753</v>
      </c>
      <c r="J305" s="3">
        <f t="shared" si="49"/>
        <v>1449261.4705938823</v>
      </c>
    </row>
    <row r="306" spans="1:10" ht="12.75">
      <c r="A306">
        <f t="shared" si="41"/>
        <v>192</v>
      </c>
      <c r="B306" s="1">
        <f t="shared" si="45"/>
        <v>0.4308766105077666</v>
      </c>
      <c r="C306" s="1">
        <f t="shared" si="46"/>
        <v>215967.1831468159</v>
      </c>
      <c r="D306" s="1">
        <f t="shared" si="42"/>
        <v>50393.70861395096</v>
      </c>
      <c r="E306" s="9">
        <f t="shared" si="43"/>
        <v>0.8783402852084112</v>
      </c>
      <c r="F306" s="9">
        <f t="shared" si="47"/>
        <v>44.79535454562897</v>
      </c>
      <c r="G306" s="3">
        <f t="shared" si="48"/>
        <v>2257404.0442310497</v>
      </c>
      <c r="H306" s="8">
        <f t="shared" si="44"/>
        <v>0.020000610502077073</v>
      </c>
      <c r="I306" s="3">
        <f aca="true" t="shared" si="50" ref="I306:I314">(1-s_new)*G306</f>
        <v>1580182.8309617348</v>
      </c>
      <c r="J306" s="3">
        <f t="shared" si="49"/>
        <v>1478246.70000576</v>
      </c>
    </row>
    <row r="307" spans="1:10" ht="12.75">
      <c r="A307">
        <f t="shared" si="41"/>
        <v>193</v>
      </c>
      <c r="B307" s="1">
        <f t="shared" si="45"/>
        <v>0.4097639081737725</v>
      </c>
      <c r="C307" s="1">
        <f t="shared" si="46"/>
        <v>215967.59291072405</v>
      </c>
      <c r="D307" s="1">
        <f t="shared" si="42"/>
        <v>50393.737298182925</v>
      </c>
      <c r="E307" s="9">
        <f t="shared" si="43"/>
        <v>0.8959070909125794</v>
      </c>
      <c r="F307" s="9">
        <f t="shared" si="47"/>
        <v>45.69126163654155</v>
      </c>
      <c r="G307" s="3">
        <f t="shared" si="48"/>
        <v>2302553.435734418</v>
      </c>
      <c r="H307" s="8">
        <f t="shared" si="44"/>
        <v>0.020000580586692428</v>
      </c>
      <c r="I307" s="3">
        <f t="shared" si="50"/>
        <v>1611787.4050140926</v>
      </c>
      <c r="J307" s="3">
        <f t="shared" si="49"/>
        <v>1507811.634005875</v>
      </c>
    </row>
    <row r="308" spans="1:10" ht="12.75">
      <c r="A308">
        <f aca="true" t="shared" si="51" ref="A308:A314">A307+1</f>
        <v>194</v>
      </c>
      <c r="B308" s="1">
        <f t="shared" si="45"/>
        <v>0.3896857041909243</v>
      </c>
      <c r="C308" s="1">
        <f t="shared" si="46"/>
        <v>215967.98259642825</v>
      </c>
      <c r="D308" s="1">
        <f aca="true" t="shared" si="52" ref="D308:D314">A*(C308^alpha)</f>
        <v>50393.76457686812</v>
      </c>
      <c r="E308" s="9">
        <f aca="true" t="shared" si="53" ref="E308:E314">F307*g</f>
        <v>0.9138252327308309</v>
      </c>
      <c r="F308" s="9">
        <f t="shared" si="47"/>
        <v>46.60508686927238</v>
      </c>
      <c r="G308" s="3">
        <f t="shared" si="48"/>
        <v>2348605.7757745995</v>
      </c>
      <c r="H308" s="8">
        <f aca="true" t="shared" si="54" ref="H308:H314">(G308-G307)/G307</f>
        <v>0.020000552137237382</v>
      </c>
      <c r="I308" s="3">
        <f t="shared" si="50"/>
        <v>1644024.0430422195</v>
      </c>
      <c r="J308" s="3">
        <f t="shared" si="49"/>
        <v>1537967.8666859926</v>
      </c>
    </row>
    <row r="309" spans="1:10" ht="12.75">
      <c r="A309">
        <f t="shared" si="51"/>
        <v>195</v>
      </c>
      <c r="B309" s="1">
        <f t="shared" si="45"/>
        <v>0.3705913104549836</v>
      </c>
      <c r="C309" s="1">
        <f t="shared" si="46"/>
        <v>215968.3531877387</v>
      </c>
      <c r="D309" s="1">
        <f t="shared" si="52"/>
        <v>50393.79051888019</v>
      </c>
      <c r="E309" s="9">
        <f t="shared" si="53"/>
        <v>0.9321017373854475</v>
      </c>
      <c r="F309" s="9">
        <f t="shared" si="47"/>
        <v>47.53718860665782</v>
      </c>
      <c r="G309" s="3">
        <f t="shared" si="48"/>
        <v>2395579.124500412</v>
      </c>
      <c r="H309" s="8">
        <f t="shared" si="54"/>
        <v>0.020000525081873357</v>
      </c>
      <c r="I309" s="3">
        <f t="shared" si="50"/>
        <v>1676905.3871502883</v>
      </c>
      <c r="J309" s="3">
        <f t="shared" si="49"/>
        <v>1568727.2240197125</v>
      </c>
    </row>
    <row r="310" spans="1:10" ht="12.75">
      <c r="A310">
        <f t="shared" si="51"/>
        <v>196</v>
      </c>
      <c r="B310" s="1">
        <f t="shared" si="45"/>
        <v>0.35243252234431566</v>
      </c>
      <c r="C310" s="1">
        <f t="shared" si="46"/>
        <v>215968.70562026105</v>
      </c>
      <c r="D310" s="1">
        <f t="shared" si="52"/>
        <v>50393.8151897178</v>
      </c>
      <c r="E310" s="9">
        <f t="shared" si="53"/>
        <v>0.9507437721331564</v>
      </c>
      <c r="F310" s="9">
        <f t="shared" si="47"/>
        <v>48.48793237879098</v>
      </c>
      <c r="G310" s="3">
        <f t="shared" si="48"/>
        <v>2443491.9032283267</v>
      </c>
      <c r="H310" s="8">
        <f t="shared" si="54"/>
        <v>0.020000499352283627</v>
      </c>
      <c r="I310" s="3">
        <f t="shared" si="50"/>
        <v>1710444.3322598287</v>
      </c>
      <c r="J310" s="3">
        <f t="shared" si="49"/>
        <v>1600101.7685001069</v>
      </c>
    </row>
    <row r="311" spans="1:10" ht="12.75">
      <c r="A311">
        <f t="shared" si="51"/>
        <v>197</v>
      </c>
      <c r="B311" s="1">
        <f t="shared" si="45"/>
        <v>0.3351634970640589</v>
      </c>
      <c r="C311" s="1">
        <f t="shared" si="46"/>
        <v>215969.04078375813</v>
      </c>
      <c r="D311" s="1">
        <f t="shared" si="52"/>
        <v>50393.83865167</v>
      </c>
      <c r="E311" s="9">
        <f t="shared" si="53"/>
        <v>0.9697586475758196</v>
      </c>
      <c r="F311" s="9">
        <f t="shared" si="47"/>
        <v>49.4576910263668</v>
      </c>
      <c r="G311" s="3">
        <f t="shared" si="48"/>
        <v>2492362.901666876</v>
      </c>
      <c r="H311" s="8">
        <f t="shared" si="54"/>
        <v>0.020000474883498143</v>
      </c>
      <c r="I311" s="3">
        <f t="shared" si="50"/>
        <v>1744654.031166813</v>
      </c>
      <c r="J311" s="3">
        <f t="shared" si="49"/>
        <v>1632103.8038701091</v>
      </c>
    </row>
    <row r="312" spans="1:10" ht="12.75">
      <c r="A312">
        <f t="shared" si="51"/>
        <v>198</v>
      </c>
      <c r="B312" s="1">
        <f t="shared" si="45"/>
        <v>0.3187406379274762</v>
      </c>
      <c r="C312" s="1">
        <f t="shared" si="46"/>
        <v>215969.35952439604</v>
      </c>
      <c r="D312" s="1">
        <f t="shared" si="52"/>
        <v>50393.86096397352</v>
      </c>
      <c r="E312" s="9">
        <f t="shared" si="53"/>
        <v>0.989153820527336</v>
      </c>
      <c r="F312" s="9">
        <f t="shared" si="47"/>
        <v>50.44684484689414</v>
      </c>
      <c r="G312" s="3">
        <f t="shared" si="48"/>
        <v>2542211.2852855274</v>
      </c>
      <c r="H312" s="8">
        <f t="shared" si="54"/>
        <v>0.020000451613732956</v>
      </c>
      <c r="I312" s="3">
        <f t="shared" si="50"/>
        <v>1779547.899699869</v>
      </c>
      <c r="J312" s="3">
        <f t="shared" si="49"/>
        <v>1664745.8799475112</v>
      </c>
    </row>
    <row r="313" spans="1:10" ht="12.75">
      <c r="A313">
        <f t="shared" si="51"/>
        <v>199</v>
      </c>
      <c r="B313" s="1">
        <f t="shared" si="45"/>
        <v>0.30312248433074274</v>
      </c>
      <c r="C313" s="1">
        <f t="shared" si="46"/>
        <v>215969.66264688037</v>
      </c>
      <c r="D313" s="1">
        <f t="shared" si="52"/>
        <v>50393.88218296247</v>
      </c>
      <c r="E313" s="9">
        <f t="shared" si="53"/>
        <v>1.0089368969378827</v>
      </c>
      <c r="F313" s="9">
        <f t="shared" si="47"/>
        <v>51.45578174383202</v>
      </c>
      <c r="G313" s="3">
        <f t="shared" si="48"/>
        <v>2593056.602830902</v>
      </c>
      <c r="H313" s="8">
        <f t="shared" si="54"/>
        <v>0.020000429484233126</v>
      </c>
      <c r="I313" s="3">
        <f t="shared" si="50"/>
        <v>1815139.6219816315</v>
      </c>
      <c r="J313" s="3">
        <f t="shared" si="49"/>
        <v>1698040.7975464615</v>
      </c>
    </row>
    <row r="314" spans="1:10" ht="12.75">
      <c r="A314">
        <f t="shared" si="51"/>
        <v>200</v>
      </c>
      <c r="B314" s="1">
        <f t="shared" si="45"/>
        <v>0.2882696071119426</v>
      </c>
      <c r="C314" s="1">
        <f t="shared" si="46"/>
        <v>215969.9509164875</v>
      </c>
      <c r="D314" s="1">
        <f t="shared" si="52"/>
        <v>50393.9023622103</v>
      </c>
      <c r="E314" s="9">
        <f t="shared" si="53"/>
        <v>1.0291156348766404</v>
      </c>
      <c r="F314" s="9">
        <f t="shared" si="47"/>
        <v>52.48489737870866</v>
      </c>
      <c r="G314" s="3">
        <f t="shared" si="48"/>
        <v>2644918.7939932714</v>
      </c>
      <c r="H314" s="8">
        <f t="shared" si="54"/>
        <v>0.020000408439117764</v>
      </c>
      <c r="I314" s="3">
        <f t="shared" si="50"/>
        <v>1851443.15579529</v>
      </c>
      <c r="J314" s="3">
        <f t="shared" si="49"/>
        <v>1732001.6134973906</v>
      </c>
    </row>
    <row r="315" spans="2:10" ht="12.75">
      <c r="B315" s="1"/>
      <c r="C315" s="1"/>
      <c r="D315" s="1"/>
      <c r="E315" s="9"/>
      <c r="F315" s="9"/>
      <c r="G315" s="3"/>
      <c r="H315" s="8"/>
      <c r="I315" s="3"/>
      <c r="J315" s="3"/>
    </row>
    <row r="316" spans="2:10" ht="12.75">
      <c r="B316" s="1"/>
      <c r="C316" s="1"/>
      <c r="D316" s="1"/>
      <c r="E316" s="9"/>
      <c r="F316" s="9"/>
      <c r="G316" s="3"/>
      <c r="H316" s="8"/>
      <c r="I316" s="3"/>
      <c r="J316" s="3"/>
    </row>
    <row r="317" spans="1:10" ht="12.75">
      <c r="A317" t="s">
        <v>0</v>
      </c>
      <c r="B317" s="1"/>
      <c r="C317" s="1"/>
      <c r="D317" s="1"/>
      <c r="E317" s="9"/>
      <c r="F317" s="9"/>
      <c r="G317" s="3"/>
      <c r="H317" s="8"/>
      <c r="I317" s="3"/>
      <c r="J317" s="3"/>
    </row>
    <row r="318" spans="1:10" ht="12.75">
      <c r="A318" t="s">
        <v>2</v>
      </c>
      <c r="B318" s="8">
        <v>0.03</v>
      </c>
      <c r="C318" s="1"/>
      <c r="D318" s="1"/>
      <c r="E318" s="9"/>
      <c r="F318" s="9"/>
      <c r="G318" s="3"/>
      <c r="H318" s="8"/>
      <c r="I318" s="3"/>
      <c r="J318" s="3"/>
    </row>
    <row r="319" spans="2:10" ht="12.75">
      <c r="B319" s="1"/>
      <c r="C319" s="1"/>
      <c r="D319" s="1"/>
      <c r="E319" s="9"/>
      <c r="F319" s="9"/>
      <c r="G319" s="3"/>
      <c r="H319" s="8"/>
      <c r="I319" s="3"/>
      <c r="J319" s="3"/>
    </row>
    <row r="320" spans="1:10" ht="12.75">
      <c r="A320" t="s">
        <v>1</v>
      </c>
      <c r="B320" t="s">
        <v>50</v>
      </c>
      <c r="C320" t="s">
        <v>21</v>
      </c>
      <c r="D320" t="s">
        <v>22</v>
      </c>
      <c r="E320" t="s">
        <v>49</v>
      </c>
      <c r="F320" t="s">
        <v>14</v>
      </c>
      <c r="G320" t="s">
        <v>47</v>
      </c>
      <c r="H320" t="s">
        <v>58</v>
      </c>
      <c r="I320" t="s">
        <v>55</v>
      </c>
      <c r="J320" t="s">
        <v>57</v>
      </c>
    </row>
    <row r="321" spans="2:9" ht="12.75">
      <c r="B321" t="s">
        <v>3</v>
      </c>
      <c r="C321" t="s">
        <v>54</v>
      </c>
      <c r="D321" t="s">
        <v>25</v>
      </c>
      <c r="E321" t="s">
        <v>4</v>
      </c>
      <c r="F321" t="s">
        <v>53</v>
      </c>
      <c r="G321" t="s">
        <v>48</v>
      </c>
      <c r="I321" t="s">
        <v>56</v>
      </c>
    </row>
    <row r="322" spans="1:10" ht="12.75">
      <c r="A322">
        <v>0</v>
      </c>
      <c r="B322" s="1"/>
      <c r="C322" s="1">
        <f>A34</f>
        <v>100000</v>
      </c>
      <c r="D322" s="1">
        <f>A*(k^alpha)</f>
        <v>40000</v>
      </c>
      <c r="E322" s="9"/>
      <c r="F322" s="9">
        <v>1</v>
      </c>
      <c r="G322" s="3">
        <f>D322*F322</f>
        <v>40000</v>
      </c>
      <c r="I322" s="3">
        <f>(1-s)*G322</f>
        <v>33000</v>
      </c>
      <c r="J322" s="3">
        <f>(1-s)*G322</f>
        <v>33000</v>
      </c>
    </row>
    <row r="323" spans="1:10" ht="12.75">
      <c r="A323">
        <f>A322+1</f>
        <v>1</v>
      </c>
      <c r="B323" s="1">
        <f>s*D322-(delta+n+g_new)*C322</f>
        <v>-1000</v>
      </c>
      <c r="C323" s="1">
        <f>C322+B323</f>
        <v>99000</v>
      </c>
      <c r="D323" s="1">
        <f>A*(C323^alpha)</f>
        <v>39879.57760381519</v>
      </c>
      <c r="E323" s="9">
        <f>F322*g_new</f>
        <v>0.03</v>
      </c>
      <c r="F323" s="9">
        <f>F322+E323</f>
        <v>1.03</v>
      </c>
      <c r="G323" s="3">
        <f>D323*F323</f>
        <v>41075.964931929644</v>
      </c>
      <c r="H323" s="8">
        <f>(G323-G322)/G322</f>
        <v>0.026899123298241102</v>
      </c>
      <c r="I323" s="4">
        <f aca="true" t="shared" si="55" ref="I323:I386">(1-s)*G323</f>
        <v>33887.671068841955</v>
      </c>
      <c r="J323" s="4">
        <f>J322*(1+g)</f>
        <v>33660</v>
      </c>
    </row>
    <row r="324" spans="1:10" ht="12.75">
      <c r="A324">
        <f aca="true" t="shared" si="56" ref="A324:A387">A323+1</f>
        <v>2</v>
      </c>
      <c r="B324" s="1">
        <f aca="true" t="shared" si="57" ref="B324:B387">s*D323-(delta+n+g_new)*C323</f>
        <v>-941.0739193323425</v>
      </c>
      <c r="C324" s="1">
        <f aca="true" t="shared" si="58" ref="C324:C387">C323+B324</f>
        <v>98058.92608066766</v>
      </c>
      <c r="D324" s="1">
        <f aca="true" t="shared" si="59" ref="D324:D387">A*(C324^alpha)</f>
        <v>39765.47102958201</v>
      </c>
      <c r="E324" s="9">
        <f aca="true" t="shared" si="60" ref="E324:E387">F323*g_new</f>
        <v>0.0309</v>
      </c>
      <c r="F324" s="9">
        <f aca="true" t="shared" si="61" ref="F324:F387">F323+E324</f>
        <v>1.0609</v>
      </c>
      <c r="G324" s="3">
        <f aca="true" t="shared" si="62" ref="G324:G387">D324*F324</f>
        <v>42187.18821528355</v>
      </c>
      <c r="H324" s="8">
        <f aca="true" t="shared" si="63" ref="H324:H387">(G324-G323)/G323</f>
        <v>0.027052883241949606</v>
      </c>
      <c r="I324" s="3">
        <f t="shared" si="55"/>
        <v>34804.43027760893</v>
      </c>
      <c r="J324" s="3">
        <f aca="true" t="shared" si="64" ref="J324:J387">J323*(1+g)</f>
        <v>34333.2</v>
      </c>
    </row>
    <row r="325" spans="1:10" ht="12.75">
      <c r="A325">
        <f t="shared" si="56"/>
        <v>3</v>
      </c>
      <c r="B325" s="1">
        <f t="shared" si="57"/>
        <v>-885.7566562765614</v>
      </c>
      <c r="C325" s="1">
        <f t="shared" si="58"/>
        <v>97173.1694243911</v>
      </c>
      <c r="D325" s="1">
        <f t="shared" si="59"/>
        <v>39657.36931316854</v>
      </c>
      <c r="E325" s="9">
        <f t="shared" si="60"/>
        <v>0.031826999999999994</v>
      </c>
      <c r="F325" s="9">
        <f t="shared" si="61"/>
        <v>1.092727</v>
      </c>
      <c r="G325" s="3">
        <f t="shared" si="62"/>
        <v>43334.67819747073</v>
      </c>
      <c r="H325" s="8">
        <f t="shared" si="63"/>
        <v>0.027199963560772724</v>
      </c>
      <c r="I325" s="3">
        <f t="shared" si="55"/>
        <v>35751.10951291335</v>
      </c>
      <c r="J325" s="3">
        <f t="shared" si="64"/>
        <v>35019.863999999994</v>
      </c>
    </row>
    <row r="326" spans="1:10" ht="12.75">
      <c r="A326">
        <f t="shared" si="56"/>
        <v>4</v>
      </c>
      <c r="B326" s="1">
        <f t="shared" si="57"/>
        <v>-833.8139241467943</v>
      </c>
      <c r="C326" s="1">
        <f t="shared" si="58"/>
        <v>96339.3555002443</v>
      </c>
      <c r="D326" s="1">
        <f t="shared" si="59"/>
        <v>39554.97481313565</v>
      </c>
      <c r="E326" s="9">
        <f t="shared" si="60"/>
        <v>0.03278181</v>
      </c>
      <c r="F326" s="9">
        <f t="shared" si="61"/>
        <v>1.12550881</v>
      </c>
      <c r="G326" s="3">
        <f t="shared" si="62"/>
        <v>44519.47263151227</v>
      </c>
      <c r="H326" s="8">
        <f t="shared" si="63"/>
        <v>0.027340561493097538</v>
      </c>
      <c r="I326" s="3">
        <f t="shared" si="55"/>
        <v>36728.56492099762</v>
      </c>
      <c r="J326" s="3">
        <f t="shared" si="64"/>
        <v>35720.26127999999</v>
      </c>
    </row>
    <row r="327" spans="1:10" ht="12.75">
      <c r="A327">
        <f t="shared" si="56"/>
        <v>5</v>
      </c>
      <c r="B327" s="1">
        <f t="shared" si="57"/>
        <v>-785.0278477208067</v>
      </c>
      <c r="C327" s="1">
        <f t="shared" si="58"/>
        <v>95554.3276525235</v>
      </c>
      <c r="D327" s="1">
        <f t="shared" si="59"/>
        <v>39458.00283107053</v>
      </c>
      <c r="E327" s="9">
        <f t="shared" si="60"/>
        <v>0.03376526429999999</v>
      </c>
      <c r="F327" s="9">
        <f t="shared" si="61"/>
        <v>1.1592740742999998</v>
      </c>
      <c r="G327" s="3">
        <f t="shared" si="62"/>
        <v>45742.639705716065</v>
      </c>
      <c r="H327" s="8">
        <f t="shared" si="63"/>
        <v>0.02747487788833332</v>
      </c>
      <c r="I327" s="3">
        <f t="shared" si="55"/>
        <v>37737.67775721575</v>
      </c>
      <c r="J327" s="3">
        <f t="shared" si="64"/>
        <v>36434.66650559999</v>
      </c>
    </row>
    <row r="328" spans="1:10" ht="12.75">
      <c r="A328">
        <f t="shared" si="56"/>
        <v>6</v>
      </c>
      <c r="B328" s="1">
        <f t="shared" si="57"/>
        <v>-739.1957167645378</v>
      </c>
      <c r="C328" s="1">
        <f t="shared" si="58"/>
        <v>94815.13193575895</v>
      </c>
      <c r="D328" s="1">
        <f t="shared" si="59"/>
        <v>39366.1812240147</v>
      </c>
      <c r="E328" s="9">
        <f t="shared" si="60"/>
        <v>0.034778222229</v>
      </c>
      <c r="F328" s="9">
        <f t="shared" si="61"/>
        <v>1.194052296529</v>
      </c>
      <c r="G328" s="3">
        <f t="shared" si="62"/>
        <v>47005.279096111546</v>
      </c>
      <c r="H328" s="8">
        <f t="shared" si="63"/>
        <v>0.027603116009890006</v>
      </c>
      <c r="I328" s="3">
        <f t="shared" si="55"/>
        <v>38779.35525429202</v>
      </c>
      <c r="J328" s="3">
        <f t="shared" si="64"/>
        <v>37163.35983571199</v>
      </c>
    </row>
    <row r="329" spans="1:10" ht="12.75">
      <c r="A329">
        <f t="shared" si="56"/>
        <v>7</v>
      </c>
      <c r="B329" s="1">
        <f t="shared" si="57"/>
        <v>-696.1288406581443</v>
      </c>
      <c r="C329" s="1">
        <f t="shared" si="58"/>
        <v>94119.00309510081</v>
      </c>
      <c r="D329" s="1">
        <f t="shared" si="59"/>
        <v>39279.250011229065</v>
      </c>
      <c r="E329" s="9">
        <f t="shared" si="60"/>
        <v>0.035821568895869994</v>
      </c>
      <c r="F329" s="9">
        <f t="shared" si="61"/>
        <v>1.22987386542487</v>
      </c>
      <c r="G329" s="3">
        <f t="shared" si="62"/>
        <v>48308.523042300156</v>
      </c>
      <c r="H329" s="8">
        <f t="shared" si="63"/>
        <v>0.027725480440694138</v>
      </c>
      <c r="I329" s="3">
        <f t="shared" si="55"/>
        <v>39854.53150989763</v>
      </c>
      <c r="J329" s="3">
        <f t="shared" si="64"/>
        <v>37906.62703242623</v>
      </c>
    </row>
    <row r="330" spans="1:10" ht="12.75">
      <c r="A330">
        <f t="shared" si="56"/>
        <v>8</v>
      </c>
      <c r="B330" s="1">
        <f t="shared" si="57"/>
        <v>-655.6514956429792</v>
      </c>
      <c r="C330" s="1">
        <f t="shared" si="58"/>
        <v>93463.35159945783</v>
      </c>
      <c r="D330" s="1">
        <f t="shared" si="59"/>
        <v>39196.960977379895</v>
      </c>
      <c r="E330" s="9">
        <f t="shared" si="60"/>
        <v>0.0368962159627461</v>
      </c>
      <c r="F330" s="9">
        <f t="shared" si="61"/>
        <v>1.2667700813876162</v>
      </c>
      <c r="G330" s="3">
        <f t="shared" si="62"/>
        <v>49653.537447462746</v>
      </c>
      <c r="H330" s="8">
        <f t="shared" si="63"/>
        <v>0.02784217608940066</v>
      </c>
      <c r="I330" s="3">
        <f t="shared" si="55"/>
        <v>40964.16839415676</v>
      </c>
      <c r="J330" s="3">
        <f t="shared" si="64"/>
        <v>38664.759573074756</v>
      </c>
    </row>
    <row r="331" spans="1:10" ht="12.75">
      <c r="A331">
        <f t="shared" si="56"/>
        <v>9</v>
      </c>
      <c r="B331" s="1">
        <f t="shared" si="57"/>
        <v>-617.5999569151454</v>
      </c>
      <c r="C331" s="1">
        <f t="shared" si="58"/>
        <v>92845.75164254269</v>
      </c>
      <c r="D331" s="1">
        <f t="shared" si="59"/>
        <v>39119.07727406441</v>
      </c>
      <c r="E331" s="9">
        <f t="shared" si="60"/>
        <v>0.03800310244162848</v>
      </c>
      <c r="F331" s="9">
        <f t="shared" si="61"/>
        <v>1.3047731838292447</v>
      </c>
      <c r="G331" s="3">
        <f t="shared" si="62"/>
        <v>51041.52300334327</v>
      </c>
      <c r="H331" s="8">
        <f t="shared" si="63"/>
        <v>0.027953407294477588</v>
      </c>
      <c r="I331" s="3">
        <f t="shared" si="55"/>
        <v>42109.256477758194</v>
      </c>
      <c r="J331" s="3">
        <f t="shared" si="64"/>
        <v>39438.05476453625</v>
      </c>
    </row>
    <row r="332" spans="1:10" ht="12.75">
      <c r="A332">
        <f t="shared" si="56"/>
        <v>10</v>
      </c>
      <c r="B332" s="1">
        <f t="shared" si="57"/>
        <v>-581.8216084421438</v>
      </c>
      <c r="C332" s="1">
        <f t="shared" si="58"/>
        <v>92263.93003410054</v>
      </c>
      <c r="D332" s="1">
        <f t="shared" si="59"/>
        <v>39045.373021430874</v>
      </c>
      <c r="E332" s="9">
        <f t="shared" si="60"/>
        <v>0.03914319551487734</v>
      </c>
      <c r="F332" s="9">
        <f t="shared" si="61"/>
        <v>1.343916379344122</v>
      </c>
      <c r="G332" s="3">
        <f t="shared" si="62"/>
        <v>52473.716341102045</v>
      </c>
      <c r="H332" s="8">
        <f t="shared" si="63"/>
        <v>0.028059377022605057</v>
      </c>
      <c r="I332" s="3">
        <f t="shared" si="55"/>
        <v>43290.815981409185</v>
      </c>
      <c r="J332" s="3">
        <f t="shared" si="64"/>
        <v>40226.81585982698</v>
      </c>
    </row>
    <row r="333" spans="1:10" ht="12.75">
      <c r="A333">
        <f t="shared" si="56"/>
        <v>11</v>
      </c>
      <c r="B333" s="1">
        <f t="shared" si="57"/>
        <v>-548.1741239776411</v>
      </c>
      <c r="C333" s="1">
        <f t="shared" si="58"/>
        <v>91715.7559101229</v>
      </c>
      <c r="D333" s="1">
        <f t="shared" si="59"/>
        <v>38975.63291148499</v>
      </c>
      <c r="E333" s="9">
        <f t="shared" si="60"/>
        <v>0.04031749138032366</v>
      </c>
      <c r="F333" s="9">
        <f t="shared" si="61"/>
        <v>1.3842338707244457</v>
      </c>
      <c r="G333" s="3">
        <f t="shared" si="62"/>
        <v>53951.39120899996</v>
      </c>
      <c r="H333" s="8">
        <f t="shared" si="63"/>
        <v>0.028160286157214057</v>
      </c>
      <c r="I333" s="3">
        <f t="shared" si="55"/>
        <v>44509.89774742496</v>
      </c>
      <c r="J333" s="3">
        <f t="shared" si="64"/>
        <v>41031.352177023524</v>
      </c>
    </row>
    <row r="334" spans="1:10" ht="12.75">
      <c r="A334">
        <f t="shared" si="56"/>
        <v>12</v>
      </c>
      <c r="B334" s="1">
        <f t="shared" si="57"/>
        <v>-516.5247132999602</v>
      </c>
      <c r="C334" s="1">
        <f t="shared" si="58"/>
        <v>91199.23119682293</v>
      </c>
      <c r="D334" s="1">
        <f t="shared" si="59"/>
        <v>38909.651814514466</v>
      </c>
      <c r="E334" s="9">
        <f t="shared" si="60"/>
        <v>0.041527016121733366</v>
      </c>
      <c r="F334" s="9">
        <f t="shared" si="61"/>
        <v>1.425760886846179</v>
      </c>
      <c r="G334" s="3">
        <f t="shared" si="62"/>
        <v>55475.859677938184</v>
      </c>
      <c r="H334" s="8">
        <f t="shared" si="63"/>
        <v>0.02825633287254177</v>
      </c>
      <c r="I334" s="3">
        <f t="shared" si="55"/>
        <v>45767.584234299</v>
      </c>
      <c r="J334" s="3">
        <f t="shared" si="64"/>
        <v>41851.979220564</v>
      </c>
    </row>
    <row r="335" spans="1:10" ht="12.75">
      <c r="A335">
        <f t="shared" si="56"/>
        <v>13</v>
      </c>
      <c r="B335" s="1">
        <f t="shared" si="57"/>
        <v>-486.7494282058042</v>
      </c>
      <c r="C335" s="1">
        <f t="shared" si="58"/>
        <v>90712.48176861713</v>
      </c>
      <c r="D335" s="1">
        <f t="shared" si="59"/>
        <v>38847.23438990933</v>
      </c>
      <c r="E335" s="9">
        <f t="shared" si="60"/>
        <v>0.042772826605385374</v>
      </c>
      <c r="F335" s="9">
        <f t="shared" si="61"/>
        <v>1.4685337134515644</v>
      </c>
      <c r="G335" s="3">
        <f t="shared" si="62"/>
        <v>57048.47337593687</v>
      </c>
      <c r="H335" s="8">
        <f t="shared" si="63"/>
        <v>0.02834771208825604</v>
      </c>
      <c r="I335" s="3">
        <f t="shared" si="55"/>
        <v>47064.99053514792</v>
      </c>
      <c r="J335" s="3">
        <f t="shared" si="64"/>
        <v>42689.018804975276</v>
      </c>
    </row>
    <row r="336" spans="1:10" ht="12.75">
      <c r="A336">
        <f t="shared" si="56"/>
        <v>14</v>
      </c>
      <c r="B336" s="1">
        <f t="shared" si="57"/>
        <v>-458.73252325523845</v>
      </c>
      <c r="C336" s="1">
        <f t="shared" si="58"/>
        <v>90253.74924536189</v>
      </c>
      <c r="D336" s="1">
        <f t="shared" si="59"/>
        <v>38788.194702506495</v>
      </c>
      <c r="E336" s="9">
        <f t="shared" si="60"/>
        <v>0.04405601140354693</v>
      </c>
      <c r="F336" s="9">
        <f t="shared" si="61"/>
        <v>1.5125897248551112</v>
      </c>
      <c r="G336" s="3">
        <f t="shared" si="62"/>
        <v>58670.62475269078</v>
      </c>
      <c r="H336" s="8">
        <f t="shared" si="63"/>
        <v>0.02843461499949866</v>
      </c>
      <c r="I336" s="3">
        <f t="shared" si="55"/>
        <v>48403.265420969896</v>
      </c>
      <c r="J336" s="3">
        <f t="shared" si="64"/>
        <v>43542.799181074784</v>
      </c>
    </row>
    <row r="337" spans="1:10" ht="12.75">
      <c r="A337">
        <f t="shared" si="56"/>
        <v>15</v>
      </c>
      <c r="B337" s="1">
        <f t="shared" si="57"/>
        <v>-432.36586669031567</v>
      </c>
      <c r="C337" s="1">
        <f t="shared" si="58"/>
        <v>89821.38337867157</v>
      </c>
      <c r="D337" s="1">
        <f t="shared" si="59"/>
        <v>38732.355845446036</v>
      </c>
      <c r="E337" s="9">
        <f t="shared" si="60"/>
        <v>0.045377691745653335</v>
      </c>
      <c r="F337" s="9">
        <f t="shared" si="61"/>
        <v>1.5579674166007647</v>
      </c>
      <c r="G337" s="3">
        <f t="shared" si="62"/>
        <v>60343.748375391086</v>
      </c>
      <c r="H337" s="8">
        <f t="shared" si="63"/>
        <v>0.028517228677091413</v>
      </c>
      <c r="I337" s="3">
        <f t="shared" si="55"/>
        <v>49783.592409697645</v>
      </c>
      <c r="J337" s="3">
        <f t="shared" si="64"/>
        <v>44413.65516469628</v>
      </c>
    </row>
    <row r="338" spans="1:10" ht="12.75">
      <c r="A338">
        <f t="shared" si="56"/>
        <v>16</v>
      </c>
      <c r="B338" s="1">
        <f t="shared" si="57"/>
        <v>-407.548397340669</v>
      </c>
      <c r="C338" s="1">
        <f t="shared" si="58"/>
        <v>89413.8349813309</v>
      </c>
      <c r="D338" s="1">
        <f t="shared" si="59"/>
        <v>38679.549570393254</v>
      </c>
      <c r="E338" s="9">
        <f t="shared" si="60"/>
        <v>0.04673902249802294</v>
      </c>
      <c r="F338" s="9">
        <f t="shared" si="61"/>
        <v>1.6047064390987875</v>
      </c>
      <c r="G338" s="3">
        <f t="shared" si="62"/>
        <v>62069.32225705079</v>
      </c>
      <c r="H338" s="8">
        <f t="shared" si="63"/>
        <v>0.028595735732641656</v>
      </c>
      <c r="I338" s="3">
        <f t="shared" si="55"/>
        <v>51207.1908620669</v>
      </c>
      <c r="J338" s="3">
        <f t="shared" si="64"/>
        <v>45301.92826799021</v>
      </c>
    </row>
    <row r="339" spans="1:10" ht="12.75">
      <c r="A339">
        <f t="shared" si="56"/>
        <v>17</v>
      </c>
      <c r="B339" s="1">
        <f t="shared" si="57"/>
        <v>-384.1856236876538</v>
      </c>
      <c r="C339" s="1">
        <f t="shared" si="58"/>
        <v>89029.64935764325</v>
      </c>
      <c r="D339" s="1">
        <f t="shared" si="59"/>
        <v>38629.615925854276</v>
      </c>
      <c r="E339" s="9">
        <f t="shared" si="60"/>
        <v>0.04814119317296362</v>
      </c>
      <c r="F339" s="9">
        <f t="shared" si="61"/>
        <v>1.6528476322717511</v>
      </c>
      <c r="G339" s="3">
        <f t="shared" si="62"/>
        <v>63848.86921861537</v>
      </c>
      <c r="H339" s="8">
        <f t="shared" si="63"/>
        <v>0.028670314043302277</v>
      </c>
      <c r="I339" s="3">
        <f t="shared" si="55"/>
        <v>52675.31710535768</v>
      </c>
      <c r="J339" s="3">
        <f t="shared" si="64"/>
        <v>46207.966833350016</v>
      </c>
    </row>
    <row r="340" spans="1:10" ht="12.75">
      <c r="A340">
        <f t="shared" si="56"/>
        <v>18</v>
      </c>
      <c r="B340" s="1">
        <f t="shared" si="57"/>
        <v>-362.18916158696265</v>
      </c>
      <c r="C340" s="1">
        <f t="shared" si="58"/>
        <v>88667.46019605629</v>
      </c>
      <c r="D340" s="1">
        <f t="shared" si="59"/>
        <v>38582.40290419734</v>
      </c>
      <c r="E340" s="9">
        <f t="shared" si="60"/>
        <v>0.04958542896815253</v>
      </c>
      <c r="F340" s="9">
        <f t="shared" si="61"/>
        <v>1.7024330612399037</v>
      </c>
      <c r="G340" s="3">
        <f t="shared" si="62"/>
        <v>65683.95828618403</v>
      </c>
      <c r="H340" s="8">
        <f t="shared" si="63"/>
        <v>0.02874113653110138</v>
      </c>
      <c r="I340" s="3">
        <f t="shared" si="55"/>
        <v>54189.26558610182</v>
      </c>
      <c r="J340" s="3">
        <f t="shared" si="64"/>
        <v>47132.126170017014</v>
      </c>
    </row>
    <row r="341" spans="1:10" ht="12.75">
      <c r="A341">
        <f t="shared" si="56"/>
        <v>19</v>
      </c>
      <c r="B341" s="1">
        <f t="shared" si="57"/>
        <v>-341.4763074499688</v>
      </c>
      <c r="C341" s="1">
        <f t="shared" si="58"/>
        <v>88325.98388860632</v>
      </c>
      <c r="D341" s="1">
        <f t="shared" si="59"/>
        <v>38537.76609788318</v>
      </c>
      <c r="E341" s="9">
        <f t="shared" si="60"/>
        <v>0.05107299183719711</v>
      </c>
      <c r="F341" s="9">
        <f t="shared" si="61"/>
        <v>1.7535060530771007</v>
      </c>
      <c r="G341" s="3">
        <f t="shared" si="62"/>
        <v>67576.20612470763</v>
      </c>
      <c r="H341" s="8">
        <f t="shared" si="63"/>
        <v>0.02880837099188065</v>
      </c>
      <c r="I341" s="3">
        <f t="shared" si="55"/>
        <v>55750.370052883794</v>
      </c>
      <c r="J341" s="3">
        <f t="shared" si="64"/>
        <v>48074.768693417354</v>
      </c>
    </row>
    <row r="342" spans="1:10" ht="12.75">
      <c r="A342">
        <f t="shared" si="56"/>
        <v>20</v>
      </c>
      <c r="B342" s="1">
        <f t="shared" si="57"/>
        <v>-321.96964395894975</v>
      </c>
      <c r="C342" s="1">
        <f t="shared" si="58"/>
        <v>88004.01424464738</v>
      </c>
      <c r="D342" s="1">
        <f t="shared" si="59"/>
        <v>38495.56836530837</v>
      </c>
      <c r="E342" s="9">
        <f t="shared" si="60"/>
        <v>0.05260518159231302</v>
      </c>
      <c r="F342" s="9">
        <f t="shared" si="61"/>
        <v>1.8061112346694137</v>
      </c>
      <c r="G342" s="3">
        <f t="shared" si="62"/>
        <v>69527.27850956793</v>
      </c>
      <c r="H342" s="8">
        <f t="shared" si="63"/>
        <v>0.028872179969081316</v>
      </c>
      <c r="I342" s="3">
        <f t="shared" si="55"/>
        <v>57360.004770393534</v>
      </c>
      <c r="J342" s="3">
        <f t="shared" si="64"/>
        <v>49036.2640672857</v>
      </c>
    </row>
    <row r="343" spans="1:10" ht="12.75">
      <c r="A343">
        <f t="shared" si="56"/>
        <v>21</v>
      </c>
      <c r="B343" s="1">
        <f t="shared" si="57"/>
        <v>-303.5966756428261</v>
      </c>
      <c r="C343" s="1">
        <f t="shared" si="58"/>
        <v>87700.41756900455</v>
      </c>
      <c r="D343" s="1">
        <f t="shared" si="59"/>
        <v>38455.67950657547</v>
      </c>
      <c r="E343" s="9">
        <f t="shared" si="60"/>
        <v>0.05418333704008241</v>
      </c>
      <c r="F343" s="9">
        <f t="shared" si="61"/>
        <v>1.860294571709496</v>
      </c>
      <c r="G343" s="3">
        <f t="shared" si="62"/>
        <v>71538.89183748246</v>
      </c>
      <c r="H343" s="8">
        <f t="shared" si="63"/>
        <v>0.028932720667869987</v>
      </c>
      <c r="I343" s="3">
        <f t="shared" si="55"/>
        <v>59019.585765923024</v>
      </c>
      <c r="J343" s="3">
        <f t="shared" si="64"/>
        <v>50016.98934863142</v>
      </c>
    </row>
    <row r="344" spans="1:10" ht="12.75">
      <c r="A344">
        <f t="shared" si="56"/>
        <v>22</v>
      </c>
      <c r="B344" s="1">
        <f t="shared" si="57"/>
        <v>-286.28949186965656</v>
      </c>
      <c r="C344" s="1">
        <f t="shared" si="58"/>
        <v>87414.1280771349</v>
      </c>
      <c r="D344" s="1">
        <f t="shared" si="59"/>
        <v>38417.97594941999</v>
      </c>
      <c r="E344" s="9">
        <f t="shared" si="60"/>
        <v>0.05580883715128488</v>
      </c>
      <c r="F344" s="9">
        <f t="shared" si="61"/>
        <v>1.916103408860781</v>
      </c>
      <c r="G344" s="3">
        <f t="shared" si="62"/>
        <v>73612.81467821513</v>
      </c>
      <c r="H344" s="8">
        <f t="shared" si="63"/>
        <v>0.028990144905292645</v>
      </c>
      <c r="I344" s="3">
        <f t="shared" si="55"/>
        <v>60730.57210952748</v>
      </c>
      <c r="J344" s="10">
        <f t="shared" si="64"/>
        <v>51017.32913560405</v>
      </c>
    </row>
    <row r="345" spans="1:10" ht="12.75">
      <c r="A345">
        <f t="shared" si="56"/>
        <v>23</v>
      </c>
      <c r="B345" s="1">
        <f t="shared" si="57"/>
        <v>-269.98445502229424</v>
      </c>
      <c r="C345" s="1">
        <f t="shared" si="58"/>
        <v>87144.1436221126</v>
      </c>
      <c r="D345" s="1">
        <f t="shared" si="59"/>
        <v>38382.34044545073</v>
      </c>
      <c r="E345" s="9">
        <f t="shared" si="60"/>
        <v>0.05748310226582343</v>
      </c>
      <c r="F345" s="9">
        <f t="shared" si="61"/>
        <v>1.9735865111266042</v>
      </c>
      <c r="G345" s="3">
        <f t="shared" si="62"/>
        <v>75750.86936861066</v>
      </c>
      <c r="H345" s="8">
        <f t="shared" si="63"/>
        <v>0.0290445990924493</v>
      </c>
      <c r="I345" s="3">
        <f t="shared" si="55"/>
        <v>62494.467229103786</v>
      </c>
      <c r="J345" s="3">
        <f t="shared" si="64"/>
        <v>52037.67571831613</v>
      </c>
    </row>
    <row r="346" spans="1:10" ht="12.75">
      <c r="A346">
        <f t="shared" si="56"/>
        <v>24</v>
      </c>
      <c r="B346" s="1">
        <f t="shared" si="57"/>
        <v>-254.62191181513117</v>
      </c>
      <c r="C346" s="1">
        <f t="shared" si="58"/>
        <v>86889.52171029747</v>
      </c>
      <c r="D346" s="1">
        <f t="shared" si="59"/>
        <v>38348.66177679262</v>
      </c>
      <c r="E346" s="9">
        <f t="shared" si="60"/>
        <v>0.05920759533379812</v>
      </c>
      <c r="F346" s="9">
        <f t="shared" si="61"/>
        <v>2.0327941064604023</v>
      </c>
      <c r="G346" s="3">
        <f t="shared" si="62"/>
        <v>77954.93365050734</v>
      </c>
      <c r="H346" s="8">
        <f t="shared" si="63"/>
        <v>0.029096224244919353</v>
      </c>
      <c r="I346" s="3">
        <f t="shared" si="55"/>
        <v>64312.82026166855</v>
      </c>
      <c r="J346" s="3">
        <f t="shared" si="64"/>
        <v>53078.42923268246</v>
      </c>
    </row>
    <row r="347" spans="1:10" ht="12.75">
      <c r="A347">
        <f t="shared" si="56"/>
        <v>25</v>
      </c>
      <c r="B347" s="1">
        <f t="shared" si="57"/>
        <v>-240.14592588508913</v>
      </c>
      <c r="C347" s="1">
        <f t="shared" si="58"/>
        <v>86649.37578441238</v>
      </c>
      <c r="D347" s="1">
        <f t="shared" si="59"/>
        <v>38316.83447316133</v>
      </c>
      <c r="E347" s="9">
        <f t="shared" si="60"/>
        <v>0.06098382319381206</v>
      </c>
      <c r="F347" s="9">
        <f t="shared" si="61"/>
        <v>2.0937779296542143</v>
      </c>
      <c r="G347" s="3">
        <f t="shared" si="62"/>
        <v>80226.94235411896</v>
      </c>
      <c r="H347" s="8">
        <f t="shared" si="63"/>
        <v>0.029145156017932546</v>
      </c>
      <c r="I347" s="3">
        <f t="shared" si="55"/>
        <v>66187.22744214814</v>
      </c>
      <c r="J347" s="3">
        <f t="shared" si="64"/>
        <v>54139.99781733611</v>
      </c>
    </row>
    <row r="348" spans="1:10" ht="12.75">
      <c r="A348">
        <f t="shared" si="56"/>
        <v>26</v>
      </c>
      <c r="B348" s="1">
        <f t="shared" si="57"/>
        <v>-226.50402994975775</v>
      </c>
      <c r="C348" s="1">
        <f t="shared" si="58"/>
        <v>86422.87175446261</v>
      </c>
      <c r="D348" s="1">
        <f t="shared" si="59"/>
        <v>38286.758539346585</v>
      </c>
      <c r="E348" s="9">
        <f t="shared" si="60"/>
        <v>0.06281333788962642</v>
      </c>
      <c r="F348" s="9">
        <f t="shared" si="61"/>
        <v>2.1565912675438406</v>
      </c>
      <c r="G348" s="3">
        <f t="shared" si="62"/>
        <v>82568.88912851442</v>
      </c>
      <c r="H348" s="8">
        <f t="shared" si="63"/>
        <v>0.029191524763067585</v>
      </c>
      <c r="I348" s="3">
        <f t="shared" si="55"/>
        <v>68119.33353102439</v>
      </c>
      <c r="J348" s="3">
        <f t="shared" si="64"/>
        <v>55222.79777368283</v>
      </c>
    </row>
    <row r="349" spans="1:10" ht="12.75">
      <c r="A349">
        <f t="shared" si="56"/>
        <v>27</v>
      </c>
      <c r="B349" s="1">
        <f t="shared" si="57"/>
        <v>-213.64699597135768</v>
      </c>
      <c r="C349" s="1">
        <f t="shared" si="58"/>
        <v>86209.22475849125</v>
      </c>
      <c r="D349" s="1">
        <f t="shared" si="59"/>
        <v>38258.3391930345</v>
      </c>
      <c r="E349" s="9">
        <f t="shared" si="60"/>
        <v>0.06469773802631522</v>
      </c>
      <c r="F349" s="9">
        <f t="shared" si="61"/>
        <v>2.221289005570156</v>
      </c>
      <c r="G349" s="3">
        <f t="shared" si="62"/>
        <v>84982.82822086134</v>
      </c>
      <c r="H349" s="8">
        <f t="shared" si="63"/>
        <v>0.029235455603499043</v>
      </c>
      <c r="I349" s="3">
        <f t="shared" si="55"/>
        <v>70110.8332822106</v>
      </c>
      <c r="J349" s="3">
        <f t="shared" si="64"/>
        <v>56327.25372915649</v>
      </c>
    </row>
    <row r="350" spans="1:10" ht="12.75">
      <c r="A350">
        <f t="shared" si="56"/>
        <v>28</v>
      </c>
      <c r="B350" s="1">
        <f t="shared" si="57"/>
        <v>-201.52862189826283</v>
      </c>
      <c r="C350" s="1">
        <f t="shared" si="58"/>
        <v>86007.69613659299</v>
      </c>
      <c r="D350" s="1">
        <f t="shared" si="59"/>
        <v>38231.486612858105</v>
      </c>
      <c r="E350" s="9">
        <f t="shared" si="60"/>
        <v>0.06663867016710467</v>
      </c>
      <c r="F350" s="9">
        <f t="shared" si="61"/>
        <v>2.2879276757372606</v>
      </c>
      <c r="G350" s="3">
        <f t="shared" si="62"/>
        <v>87470.87630613663</v>
      </c>
      <c r="H350" s="8">
        <f t="shared" si="63"/>
        <v>0.029277068525056883</v>
      </c>
      <c r="I350" s="3">
        <f t="shared" si="55"/>
        <v>72163.47295256272</v>
      </c>
      <c r="J350" s="3">
        <f t="shared" si="64"/>
        <v>57453.79880373962</v>
      </c>
    </row>
    <row r="351" spans="1:10" ht="12.75">
      <c r="A351">
        <f t="shared" si="56"/>
        <v>29</v>
      </c>
      <c r="B351" s="1">
        <f t="shared" si="57"/>
        <v>-190.10553367727152</v>
      </c>
      <c r="C351" s="1">
        <f t="shared" si="58"/>
        <v>85817.59060291572</v>
      </c>
      <c r="D351" s="1">
        <f t="shared" si="59"/>
        <v>38206.115696531386</v>
      </c>
      <c r="E351" s="9">
        <f t="shared" si="60"/>
        <v>0.06863783027211781</v>
      </c>
      <c r="F351" s="9">
        <f t="shared" si="61"/>
        <v>2.3565655060093786</v>
      </c>
      <c r="G351" s="3">
        <f t="shared" si="62"/>
        <v>90035.21436904935</v>
      </c>
      <c r="H351" s="8">
        <f t="shared" si="63"/>
        <v>0.029316478480653062</v>
      </c>
      <c r="I351" s="3">
        <f t="shared" si="55"/>
        <v>74279.05185446571</v>
      </c>
      <c r="J351" s="3">
        <f t="shared" si="64"/>
        <v>58602.87477981442</v>
      </c>
    </row>
    <row r="352" spans="1:10" ht="12.75">
      <c r="A352">
        <f t="shared" si="56"/>
        <v>30</v>
      </c>
      <c r="B352" s="1">
        <f t="shared" si="57"/>
        <v>-179.3370013402655</v>
      </c>
      <c r="C352" s="1">
        <f t="shared" si="58"/>
        <v>85638.25360157546</v>
      </c>
      <c r="D352" s="1">
        <f t="shared" si="59"/>
        <v>38182.14582889107</v>
      </c>
      <c r="E352" s="9">
        <f t="shared" si="60"/>
        <v>0.07069696518028136</v>
      </c>
      <c r="F352" s="9">
        <f t="shared" si="61"/>
        <v>2.42726247118966</v>
      </c>
      <c r="G352" s="3">
        <f t="shared" si="62"/>
        <v>92678.08963995811</v>
      </c>
      <c r="H352" s="8">
        <f t="shared" si="63"/>
        <v>0.029353795505786852</v>
      </c>
      <c r="I352" s="3">
        <f t="shared" si="55"/>
        <v>76459.42395296544</v>
      </c>
      <c r="J352" s="3">
        <f t="shared" si="64"/>
        <v>59774.932275410705</v>
      </c>
    </row>
    <row r="353" spans="1:10" ht="12.75">
      <c r="A353">
        <f t="shared" si="56"/>
        <v>31</v>
      </c>
      <c r="B353" s="1">
        <f t="shared" si="57"/>
        <v>-169.18476807009938</v>
      </c>
      <c r="C353" s="1">
        <f t="shared" si="58"/>
        <v>85469.06883350536</v>
      </c>
      <c r="D353" s="1">
        <f t="shared" si="59"/>
        <v>38159.50065964575</v>
      </c>
      <c r="E353" s="9">
        <f t="shared" si="60"/>
        <v>0.0728178741356898</v>
      </c>
      <c r="F353" s="9">
        <f t="shared" si="61"/>
        <v>2.5000803453253497</v>
      </c>
      <c r="G353" s="3">
        <f t="shared" si="62"/>
        <v>95401.81758661006</v>
      </c>
      <c r="H353" s="8">
        <f t="shared" si="63"/>
        <v>0.029389124843134662</v>
      </c>
      <c r="I353" s="3">
        <f t="shared" si="55"/>
        <v>78706.4995089533</v>
      </c>
      <c r="J353" s="3">
        <f t="shared" si="64"/>
        <v>60970.43092091892</v>
      </c>
    </row>
    <row r="354" spans="1:10" ht="12.75">
      <c r="A354">
        <f t="shared" si="56"/>
        <v>32</v>
      </c>
      <c r="B354" s="1">
        <f t="shared" si="57"/>
        <v>-159.61289124242194</v>
      </c>
      <c r="C354" s="1">
        <f t="shared" si="58"/>
        <v>85309.45594226294</v>
      </c>
      <c r="D354" s="1">
        <f t="shared" si="59"/>
        <v>38138.10789061052</v>
      </c>
      <c r="E354" s="9">
        <f t="shared" si="60"/>
        <v>0.07500241035976049</v>
      </c>
      <c r="F354" s="9">
        <f t="shared" si="61"/>
        <v>2.57508275568511</v>
      </c>
      <c r="G354" s="3">
        <f t="shared" si="62"/>
        <v>98208.78396356938</v>
      </c>
      <c r="H354" s="8">
        <f t="shared" si="63"/>
        <v>0.029422567074374937</v>
      </c>
      <c r="I354" s="3">
        <f t="shared" si="55"/>
        <v>81022.24676994473</v>
      </c>
      <c r="J354" s="3">
        <f t="shared" si="64"/>
        <v>62189.8395393373</v>
      </c>
    </row>
    <row r="355" spans="1:10" ht="12.75">
      <c r="A355">
        <f t="shared" si="56"/>
        <v>33</v>
      </c>
      <c r="B355" s="1">
        <f t="shared" si="57"/>
        <v>-150.58759452419508</v>
      </c>
      <c r="C355" s="1">
        <f t="shared" si="58"/>
        <v>85158.86834773874</v>
      </c>
      <c r="D355" s="1">
        <f t="shared" si="59"/>
        <v>38117.89907218772</v>
      </c>
      <c r="E355" s="9">
        <f t="shared" si="60"/>
        <v>0.0772524826705533</v>
      </c>
      <c r="F355" s="9">
        <f t="shared" si="61"/>
        <v>2.6523352383556635</v>
      </c>
      <c r="G355" s="3">
        <f t="shared" si="62"/>
        <v>101101.44692124815</v>
      </c>
      <c r="H355" s="8">
        <f t="shared" si="63"/>
        <v>0.0294542182576235</v>
      </c>
      <c r="I355" s="3">
        <f t="shared" si="55"/>
        <v>83408.69371002972</v>
      </c>
      <c r="J355" s="3">
        <f t="shared" si="64"/>
        <v>63433.63633012405</v>
      </c>
    </row>
    <row r="356" spans="1:10" ht="12.75">
      <c r="A356">
        <f t="shared" si="56"/>
        <v>34</v>
      </c>
      <c r="B356" s="1">
        <f t="shared" si="57"/>
        <v>-142.0771301862478</v>
      </c>
      <c r="C356" s="1">
        <f t="shared" si="58"/>
        <v>85016.7912175525</v>
      </c>
      <c r="D356" s="1">
        <f t="shared" si="59"/>
        <v>38098.80940884145</v>
      </c>
      <c r="E356" s="9">
        <f t="shared" si="60"/>
        <v>0.0795700571506699</v>
      </c>
      <c r="F356" s="9">
        <f t="shared" si="61"/>
        <v>2.7319052955063334</v>
      </c>
      <c r="G356" s="3">
        <f t="shared" si="62"/>
        <v>104082.33917650048</v>
      </c>
      <c r="H356" s="8">
        <f t="shared" si="63"/>
        <v>0.029484170069042255</v>
      </c>
      <c r="I356" s="3">
        <f t="shared" si="55"/>
        <v>85867.92982061289</v>
      </c>
      <c r="J356" s="3">
        <f t="shared" si="64"/>
        <v>64702.30905672653</v>
      </c>
    </row>
    <row r="357" spans="1:10" ht="12.75">
      <c r="A357">
        <f t="shared" si="56"/>
        <v>35</v>
      </c>
      <c r="B357" s="1">
        <f t="shared" si="57"/>
        <v>-134.05165085694625</v>
      </c>
      <c r="C357" s="1">
        <f t="shared" si="58"/>
        <v>84882.73956669556</v>
      </c>
      <c r="D357" s="1">
        <f t="shared" si="59"/>
        <v>38080.77757330113</v>
      </c>
      <c r="E357" s="9">
        <f t="shared" si="60"/>
        <v>0.08195715886519</v>
      </c>
      <c r="F357" s="9">
        <f t="shared" si="61"/>
        <v>2.8138624543715234</v>
      </c>
      <c r="G357" s="3">
        <f t="shared" si="62"/>
        <v>107154.07024678518</v>
      </c>
      <c r="H357" s="8">
        <f t="shared" si="63"/>
        <v>0.029512509947299804</v>
      </c>
      <c r="I357" s="3">
        <f t="shared" si="55"/>
        <v>88402.10795359776</v>
      </c>
      <c r="J357" s="3">
        <f t="shared" si="64"/>
        <v>65996.35523786106</v>
      </c>
    </row>
    <row r="358" spans="1:10" ht="12.75">
      <c r="A358">
        <f t="shared" si="56"/>
        <v>36</v>
      </c>
      <c r="B358" s="1">
        <f t="shared" si="57"/>
        <v>-126.48309000794688</v>
      </c>
      <c r="C358" s="1">
        <f t="shared" si="58"/>
        <v>84756.25647668762</v>
      </c>
      <c r="D358" s="1">
        <f t="shared" si="59"/>
        <v>38063.74552922304</v>
      </c>
      <c r="E358" s="9">
        <f t="shared" si="60"/>
        <v>0.0844158736311457</v>
      </c>
      <c r="F358" s="9">
        <f t="shared" si="61"/>
        <v>2.898278328002669</v>
      </c>
      <c r="G358" s="3">
        <f t="shared" si="62"/>
        <v>110319.3287499556</v>
      </c>
      <c r="H358" s="8">
        <f t="shared" si="63"/>
        <v>0.029539321239786368</v>
      </c>
      <c r="I358" s="3">
        <f t="shared" si="55"/>
        <v>91013.44621871336</v>
      </c>
      <c r="J358" s="3">
        <f t="shared" si="64"/>
        <v>67316.28234261829</v>
      </c>
    </row>
    <row r="359" spans="1:10" ht="12.75">
      <c r="A359">
        <f t="shared" si="56"/>
        <v>37</v>
      </c>
      <c r="B359" s="1">
        <f t="shared" si="57"/>
        <v>-119.34505052097848</v>
      </c>
      <c r="C359" s="1">
        <f t="shared" si="58"/>
        <v>84636.91142616664</v>
      </c>
      <c r="D359" s="1">
        <f t="shared" si="59"/>
        <v>38047.658362031856</v>
      </c>
      <c r="E359" s="9">
        <f t="shared" si="60"/>
        <v>0.08694834984008007</v>
      </c>
      <c r="F359" s="9">
        <f t="shared" si="61"/>
        <v>2.985226677842749</v>
      </c>
      <c r="G359" s="3">
        <f t="shared" si="62"/>
        <v>113580.88477178424</v>
      </c>
      <c r="H359" s="8">
        <f t="shared" si="63"/>
        <v>0.029564683349561745</v>
      </c>
      <c r="I359" s="3">
        <f t="shared" si="55"/>
        <v>93704.229936722</v>
      </c>
      <c r="J359" s="3">
        <f t="shared" si="64"/>
        <v>68662.60798947065</v>
      </c>
    </row>
    <row r="360" spans="1:10" ht="12.75">
      <c r="A360">
        <f t="shared" si="56"/>
        <v>38</v>
      </c>
      <c r="B360" s="1">
        <f t="shared" si="57"/>
        <v>-112.61270073775631</v>
      </c>
      <c r="C360" s="1">
        <f t="shared" si="58"/>
        <v>84524.29872542889</v>
      </c>
      <c r="D360" s="1">
        <f t="shared" si="59"/>
        <v>38032.46411766173</v>
      </c>
      <c r="E360" s="9">
        <f t="shared" si="60"/>
        <v>0.08955680033528246</v>
      </c>
      <c r="F360" s="9">
        <f t="shared" si="61"/>
        <v>3.0747834781780314</v>
      </c>
      <c r="G360" s="3">
        <f t="shared" si="62"/>
        <v>116941.59230338511</v>
      </c>
      <c r="H360" s="8">
        <f t="shared" si="63"/>
        <v>0.029588671882187497</v>
      </c>
      <c r="I360" s="3">
        <f t="shared" si="55"/>
        <v>96476.81365029271</v>
      </c>
      <c r="J360" s="3">
        <f t="shared" si="64"/>
        <v>70035.86014926006</v>
      </c>
    </row>
    <row r="361" spans="1:10" ht="12.75">
      <c r="A361">
        <f t="shared" si="56"/>
        <v>39</v>
      </c>
      <c r="B361" s="1">
        <f t="shared" si="57"/>
        <v>-106.26267744350844</v>
      </c>
      <c r="C361" s="1">
        <f t="shared" si="58"/>
        <v>84418.03604798538</v>
      </c>
      <c r="D361" s="1">
        <f t="shared" si="59"/>
        <v>38018.113648914055</v>
      </c>
      <c r="E361" s="9">
        <f t="shared" si="60"/>
        <v>0.09224350434534094</v>
      </c>
      <c r="F361" s="9">
        <f t="shared" si="61"/>
        <v>3.1670269825233723</v>
      </c>
      <c r="G361" s="3">
        <f t="shared" si="62"/>
        <v>120404.39175075092</v>
      </c>
      <c r="H361" s="8">
        <f t="shared" si="63"/>
        <v>0.029611358791679167</v>
      </c>
      <c r="I361" s="3">
        <f t="shared" si="55"/>
        <v>99333.6231943695</v>
      </c>
      <c r="J361" s="3">
        <f t="shared" si="64"/>
        <v>71436.57735224527</v>
      </c>
    </row>
    <row r="362" spans="1:10" ht="12.75">
      <c r="A362">
        <f t="shared" si="56"/>
        <v>40</v>
      </c>
      <c r="B362" s="1">
        <f t="shared" si="57"/>
        <v>-100.27299527887226</v>
      </c>
      <c r="C362" s="1">
        <f t="shared" si="58"/>
        <v>84317.76305270652</v>
      </c>
      <c r="D362" s="1">
        <f t="shared" si="59"/>
        <v>38004.56046914993</v>
      </c>
      <c r="E362" s="9">
        <f t="shared" si="60"/>
        <v>0.09501080947570116</v>
      </c>
      <c r="F362" s="9">
        <f t="shared" si="61"/>
        <v>3.2620377919990733</v>
      </c>
      <c r="G362" s="3">
        <f t="shared" si="62"/>
        <v>123972.31251868111</v>
      </c>
      <c r="H362" s="8">
        <f t="shared" si="63"/>
        <v>0.029632812524946282</v>
      </c>
      <c r="I362" s="3">
        <f t="shared" si="55"/>
        <v>102277.15782791191</v>
      </c>
      <c r="J362" s="3">
        <f t="shared" si="64"/>
        <v>72865.30889929018</v>
      </c>
    </row>
    <row r="363" spans="1:10" ht="12.75">
      <c r="A363">
        <f t="shared" si="56"/>
        <v>41</v>
      </c>
      <c r="B363" s="1">
        <f t="shared" si="57"/>
        <v>-94.62296211528337</v>
      </c>
      <c r="C363" s="1">
        <f t="shared" si="58"/>
        <v>84223.14009059123</v>
      </c>
      <c r="D363" s="1">
        <f t="shared" si="59"/>
        <v>37991.76061303653</v>
      </c>
      <c r="E363" s="9">
        <f t="shared" si="60"/>
        <v>0.0978611337599722</v>
      </c>
      <c r="F363" s="9">
        <f t="shared" si="61"/>
        <v>3.3598989257590457</v>
      </c>
      <c r="G363" s="3">
        <f t="shared" si="62"/>
        <v>127648.47567143626</v>
      </c>
      <c r="H363" s="8">
        <f t="shared" si="63"/>
        <v>0.029653098164166277</v>
      </c>
      <c r="I363" s="3">
        <f t="shared" si="55"/>
        <v>105309.99242893491</v>
      </c>
      <c r="J363" s="3">
        <f t="shared" si="64"/>
        <v>74322.61507727599</v>
      </c>
    </row>
    <row r="364" spans="1:10" ht="12.75">
      <c r="A364">
        <f t="shared" si="56"/>
        <v>42</v>
      </c>
      <c r="B364" s="1">
        <f t="shared" si="57"/>
        <v>-89.29309996590564</v>
      </c>
      <c r="C364" s="1">
        <f t="shared" si="58"/>
        <v>84133.84699062533</v>
      </c>
      <c r="D364" s="1">
        <f t="shared" si="59"/>
        <v>37979.67250406941</v>
      </c>
      <c r="E364" s="9">
        <f t="shared" si="60"/>
        <v>0.10079696777277136</v>
      </c>
      <c r="F364" s="9">
        <f t="shared" si="61"/>
        <v>3.460695893531817</v>
      </c>
      <c r="G364" s="3">
        <f t="shared" si="62"/>
        <v>131436.09667251626</v>
      </c>
      <c r="H364" s="8">
        <f t="shared" si="63"/>
        <v>0.029672277566629414</v>
      </c>
      <c r="I364" s="3">
        <f t="shared" si="55"/>
        <v>108434.77975482591</v>
      </c>
      <c r="J364" s="3">
        <f t="shared" si="64"/>
        <v>75809.0673788215</v>
      </c>
    </row>
    <row r="365" spans="1:10" ht="12.75">
      <c r="A365">
        <f t="shared" si="56"/>
        <v>43</v>
      </c>
      <c r="B365" s="1">
        <f t="shared" si="57"/>
        <v>-84.26507103788026</v>
      </c>
      <c r="C365" s="1">
        <f t="shared" si="58"/>
        <v>84049.58191958745</v>
      </c>
      <c r="D365" s="1">
        <f t="shared" si="59"/>
        <v>37968.25682859675</v>
      </c>
      <c r="E365" s="9">
        <f t="shared" si="60"/>
        <v>0.1038208768059545</v>
      </c>
      <c r="F365" s="9">
        <f t="shared" si="61"/>
        <v>3.564516770337771</v>
      </c>
      <c r="G365" s="3">
        <f t="shared" si="62"/>
        <v>135338.48820602472</v>
      </c>
      <c r="H365" s="8">
        <f t="shared" si="63"/>
        <v>0.02969040950167279</v>
      </c>
      <c r="I365" s="3">
        <f t="shared" si="55"/>
        <v>111654.2527699704</v>
      </c>
      <c r="J365" s="3">
        <f t="shared" si="64"/>
        <v>77325.24872639794</v>
      </c>
    </row>
    <row r="366" spans="1:10" ht="12.75">
      <c r="A366">
        <f t="shared" si="56"/>
        <v>44</v>
      </c>
      <c r="B366" s="1">
        <f t="shared" si="57"/>
        <v>-79.52160856256523</v>
      </c>
      <c r="C366" s="1">
        <f t="shared" si="58"/>
        <v>83970.06031102489</v>
      </c>
      <c r="D366" s="1">
        <f t="shared" si="59"/>
        <v>37957.47641607653</v>
      </c>
      <c r="E366" s="9">
        <f t="shared" si="60"/>
        <v>0.10693550311013313</v>
      </c>
      <c r="F366" s="9">
        <f t="shared" si="61"/>
        <v>3.6714522734479043</v>
      </c>
      <c r="G366" s="3">
        <f t="shared" si="62"/>
        <v>139359.0630821494</v>
      </c>
      <c r="H366" s="8">
        <f t="shared" si="63"/>
        <v>0.029707549784390896</v>
      </c>
      <c r="I366" s="3">
        <f t="shared" si="55"/>
        <v>114971.22704277324</v>
      </c>
      <c r="J366" s="3">
        <f t="shared" si="64"/>
        <v>78871.7537009259</v>
      </c>
    </row>
    <row r="367" spans="1:10" ht="12.75">
      <c r="A367">
        <f t="shared" si="56"/>
        <v>45</v>
      </c>
      <c r="B367" s="1">
        <f t="shared" si="57"/>
        <v>-75.04645206859823</v>
      </c>
      <c r="C367" s="1">
        <f t="shared" si="58"/>
        <v>83895.0138589563</v>
      </c>
      <c r="D367" s="1">
        <f t="shared" si="59"/>
        <v>37947.29612530226</v>
      </c>
      <c r="E367" s="9">
        <f t="shared" si="60"/>
        <v>0.11014356820343713</v>
      </c>
      <c r="F367" s="9">
        <f t="shared" si="61"/>
        <v>3.7815958416513413</v>
      </c>
      <c r="G367" s="3">
        <f t="shared" si="62"/>
        <v>143501.33722935506</v>
      </c>
      <c r="H367" s="8">
        <f t="shared" si="63"/>
        <v>0.029723751405847768</v>
      </c>
      <c r="I367" s="3">
        <f t="shared" si="55"/>
        <v>118388.60321421792</v>
      </c>
      <c r="J367" s="3">
        <f t="shared" si="64"/>
        <v>80449.18877494441</v>
      </c>
    </row>
    <row r="368" spans="1:10" ht="12.75">
      <c r="A368">
        <f t="shared" si="56"/>
        <v>46</v>
      </c>
      <c r="B368" s="1">
        <f t="shared" si="57"/>
        <v>-70.82428678860924</v>
      </c>
      <c r="C368" s="1">
        <f t="shared" si="58"/>
        <v>83824.18957216768</v>
      </c>
      <c r="D368" s="1">
        <f t="shared" si="59"/>
        <v>37937.68273634034</v>
      </c>
      <c r="E368" s="9">
        <f t="shared" si="60"/>
        <v>0.11344787524954024</v>
      </c>
      <c r="F368" s="9">
        <f t="shared" si="61"/>
        <v>3.8950437169008816</v>
      </c>
      <c r="G368" s="3">
        <f t="shared" si="62"/>
        <v>147768.9327759615</v>
      </c>
      <c r="H368" s="8">
        <f t="shared" si="63"/>
        <v>0.029739064659624937</v>
      </c>
      <c r="I368" s="3">
        <f t="shared" si="55"/>
        <v>121909.36954016823</v>
      </c>
      <c r="J368" s="3">
        <f t="shared" si="64"/>
        <v>82058.1725504433</v>
      </c>
    </row>
    <row r="369" spans="1:10" ht="12.75">
      <c r="A369">
        <f t="shared" si="56"/>
        <v>47</v>
      </c>
      <c r="B369" s="1">
        <f t="shared" si="57"/>
        <v>-66.84068691385528</v>
      </c>
      <c r="C369" s="1">
        <f t="shared" si="58"/>
        <v>83757.34888525383</v>
      </c>
      <c r="D369" s="1">
        <f t="shared" si="59"/>
        <v>37928.604847927716</v>
      </c>
      <c r="E369" s="9">
        <f t="shared" si="60"/>
        <v>0.11685131150702645</v>
      </c>
      <c r="F369" s="9">
        <f t="shared" si="61"/>
        <v>4.011895028407908</v>
      </c>
      <c r="G369" s="3">
        <f t="shared" si="62"/>
        <v>152165.5812238493</v>
      </c>
      <c r="H369" s="8">
        <f t="shared" si="63"/>
        <v>0.029753537264519164</v>
      </c>
      <c r="I369" s="3">
        <f t="shared" si="55"/>
        <v>125536.60450967566</v>
      </c>
      <c r="J369" s="3">
        <f t="shared" si="64"/>
        <v>83699.33600145216</v>
      </c>
    </row>
    <row r="370" spans="1:10" ht="12.75">
      <c r="A370">
        <f t="shared" si="56"/>
        <v>48</v>
      </c>
      <c r="B370" s="1">
        <f t="shared" si="57"/>
        <v>-63.08206243295626</v>
      </c>
      <c r="C370" s="1">
        <f t="shared" si="58"/>
        <v>83694.26682282088</v>
      </c>
      <c r="D370" s="1">
        <f t="shared" si="59"/>
        <v>37920.03278008584</v>
      </c>
      <c r="E370" s="9">
        <f t="shared" si="60"/>
        <v>0.12035685085223724</v>
      </c>
      <c r="F370" s="9">
        <f t="shared" si="61"/>
        <v>4.132251879260146</v>
      </c>
      <c r="G370" s="3">
        <f t="shared" si="62"/>
        <v>156695.12671711604</v>
      </c>
      <c r="H370" s="8">
        <f t="shared" si="63"/>
        <v>0.02976721448330276</v>
      </c>
      <c r="I370" s="3">
        <f t="shared" si="55"/>
        <v>129273.47954162073</v>
      </c>
      <c r="J370" s="3">
        <f t="shared" si="64"/>
        <v>85373.3227214812</v>
      </c>
    </row>
    <row r="371" spans="1:10" ht="12.75">
      <c r="A371">
        <f t="shared" si="56"/>
        <v>49</v>
      </c>
      <c r="B371" s="1">
        <f t="shared" si="57"/>
        <v>-59.5356093106484</v>
      </c>
      <c r="C371" s="1">
        <f t="shared" si="58"/>
        <v>83634.73121351023</v>
      </c>
      <c r="D371" s="1">
        <f t="shared" si="59"/>
        <v>37911.938481714395</v>
      </c>
      <c r="E371" s="9">
        <f t="shared" si="60"/>
        <v>0.12396755637780436</v>
      </c>
      <c r="F371" s="9">
        <f t="shared" si="61"/>
        <v>4.25621943563795</v>
      </c>
      <c r="G371" s="3">
        <f t="shared" si="62"/>
        <v>161361.52940858313</v>
      </c>
      <c r="H371" s="8">
        <f t="shared" si="63"/>
        <v>0.029780139237459546</v>
      </c>
      <c r="I371" s="3">
        <f t="shared" si="55"/>
        <v>133123.26176208106</v>
      </c>
      <c r="J371" s="3">
        <f t="shared" si="64"/>
        <v>87080.78917591083</v>
      </c>
    </row>
    <row r="372" spans="1:10" ht="12.75">
      <c r="A372">
        <f t="shared" si="56"/>
        <v>50</v>
      </c>
      <c r="B372" s="1">
        <f t="shared" si="57"/>
        <v>-56.189262780799254</v>
      </c>
      <c r="C372" s="1">
        <f t="shared" si="58"/>
        <v>83578.54195072943</v>
      </c>
      <c r="D372" s="1">
        <f t="shared" si="59"/>
        <v>37904.29544293583</v>
      </c>
      <c r="E372" s="9">
        <f t="shared" si="60"/>
        <v>0.1276865830691385</v>
      </c>
      <c r="F372" s="9">
        <f t="shared" si="61"/>
        <v>4.383906018707089</v>
      </c>
      <c r="G372" s="3">
        <f t="shared" si="62"/>
        <v>166168.86892713807</v>
      </c>
      <c r="H372" s="8">
        <f t="shared" si="63"/>
        <v>0.02979235221787154</v>
      </c>
      <c r="I372" s="3">
        <f t="shared" si="55"/>
        <v>137089.3168648889</v>
      </c>
      <c r="J372" s="3">
        <f t="shared" si="64"/>
        <v>88822.40495942906</v>
      </c>
    </row>
    <row r="373" spans="1:10" ht="12.75">
      <c r="A373">
        <f t="shared" si="56"/>
        <v>51</v>
      </c>
      <c r="B373" s="1">
        <f t="shared" si="57"/>
        <v>-53.031653544584515</v>
      </c>
      <c r="C373" s="1">
        <f t="shared" si="58"/>
        <v>83525.51029718484</v>
      </c>
      <c r="D373" s="1">
        <f t="shared" si="59"/>
        <v>37897.07861196885</v>
      </c>
      <c r="E373" s="9">
        <f t="shared" si="60"/>
        <v>0.13151718056121267</v>
      </c>
      <c r="F373" s="9">
        <f t="shared" si="61"/>
        <v>4.515423199268302</v>
      </c>
      <c r="G373" s="3">
        <f t="shared" si="62"/>
        <v>171121.3479489787</v>
      </c>
      <c r="H373" s="8">
        <f t="shared" si="63"/>
        <v>0.029803891991418745</v>
      </c>
      <c r="I373" s="3">
        <f t="shared" si="55"/>
        <v>141175.11205790742</v>
      </c>
      <c r="J373" s="3">
        <f t="shared" si="64"/>
        <v>90598.85305861763</v>
      </c>
    </row>
    <row r="374" spans="1:10" ht="12.75">
      <c r="A374">
        <f t="shared" si="56"/>
        <v>52</v>
      </c>
      <c r="B374" s="1">
        <f t="shared" si="57"/>
        <v>-50.05206668023857</v>
      </c>
      <c r="C374" s="1">
        <f t="shared" si="58"/>
        <v>83475.4582305046</v>
      </c>
      <c r="D374" s="1">
        <f t="shared" si="59"/>
        <v>37890.26431631795</v>
      </c>
      <c r="E374" s="9">
        <f t="shared" si="60"/>
        <v>0.13546269597804905</v>
      </c>
      <c r="F374" s="9">
        <f t="shared" si="61"/>
        <v>4.6508858952463505</v>
      </c>
      <c r="G374" s="3">
        <f t="shared" si="62"/>
        <v>176223.29587591928</v>
      </c>
      <c r="H374" s="8">
        <f t="shared" si="63"/>
        <v>0.029814795103541146</v>
      </c>
      <c r="I374" s="3">
        <f t="shared" si="55"/>
        <v>145384.2190976334</v>
      </c>
      <c r="J374" s="3">
        <f t="shared" si="64"/>
        <v>92410.83011978999</v>
      </c>
    </row>
    <row r="375" spans="1:10" ht="12.75">
      <c r="A375">
        <f t="shared" si="56"/>
        <v>53</v>
      </c>
      <c r="B375" s="1">
        <f t="shared" si="57"/>
        <v>-47.240403084726495</v>
      </c>
      <c r="C375" s="1">
        <f t="shared" si="58"/>
        <v>83428.21782741988</v>
      </c>
      <c r="D375" s="1">
        <f t="shared" si="59"/>
        <v>37883.830188072294</v>
      </c>
      <c r="E375" s="9">
        <f t="shared" si="60"/>
        <v>0.1395265768573905</v>
      </c>
      <c r="F375" s="9">
        <f t="shared" si="61"/>
        <v>4.790412472103741</v>
      </c>
      <c r="G375" s="3">
        <f t="shared" si="62"/>
        <v>181479.17262400172</v>
      </c>
      <c r="H375" s="8">
        <f t="shared" si="63"/>
        <v>0.029825096176745843</v>
      </c>
      <c r="I375" s="3">
        <f t="shared" si="55"/>
        <v>149720.3174148014</v>
      </c>
      <c r="J375" s="3">
        <f t="shared" si="64"/>
        <v>94259.04672218578</v>
      </c>
    </row>
    <row r="376" spans="1:10" ht="12.75">
      <c r="A376">
        <f t="shared" si="56"/>
        <v>54</v>
      </c>
      <c r="B376" s="1">
        <f t="shared" si="57"/>
        <v>-44.58714328093993</v>
      </c>
      <c r="C376" s="1">
        <f t="shared" si="58"/>
        <v>83383.63068413895</v>
      </c>
      <c r="D376" s="1">
        <f t="shared" si="59"/>
        <v>37877.75509311688</v>
      </c>
      <c r="E376" s="9">
        <f t="shared" si="60"/>
        <v>0.14371237416311222</v>
      </c>
      <c r="F376" s="9">
        <f t="shared" si="61"/>
        <v>4.934124846266853</v>
      </c>
      <c r="G376" s="3">
        <f t="shared" si="62"/>
        <v>186893.57252575882</v>
      </c>
      <c r="H376" s="8">
        <f t="shared" si="63"/>
        <v>0.029834828005167006</v>
      </c>
      <c r="I376" s="3">
        <f t="shared" si="55"/>
        <v>154187.197333751</v>
      </c>
      <c r="J376" s="3">
        <f t="shared" si="64"/>
        <v>96144.2276566295</v>
      </c>
    </row>
    <row r="377" spans="1:10" ht="12.75">
      <c r="A377">
        <f t="shared" si="56"/>
        <v>55</v>
      </c>
      <c r="B377" s="1">
        <f t="shared" si="57"/>
        <v>-42.0833134356626</v>
      </c>
      <c r="C377" s="1">
        <f t="shared" si="58"/>
        <v>83341.54737070328</v>
      </c>
      <c r="D377" s="1">
        <f t="shared" si="59"/>
        <v>37872.01906406475</v>
      </c>
      <c r="E377" s="9">
        <f t="shared" si="60"/>
        <v>0.14802374538800558</v>
      </c>
      <c r="F377" s="9">
        <f t="shared" si="61"/>
        <v>5.0821485916548585</v>
      </c>
      <c r="G377" s="3">
        <f t="shared" si="62"/>
        <v>192471.22834956262</v>
      </c>
      <c r="H377" s="8">
        <f t="shared" si="63"/>
        <v>0.02984402164518018</v>
      </c>
      <c r="I377" s="3">
        <f t="shared" si="55"/>
        <v>158788.76338838914</v>
      </c>
      <c r="J377" s="3">
        <f t="shared" si="64"/>
        <v>98067.1122097621</v>
      </c>
    </row>
    <row r="378" spans="1:10" ht="12.75">
      <c r="A378">
        <f t="shared" si="56"/>
        <v>56</v>
      </c>
      <c r="B378" s="1">
        <f t="shared" si="57"/>
        <v>-39.72045344493199</v>
      </c>
      <c r="C378" s="1">
        <f t="shared" si="58"/>
        <v>83301.82691725835</v>
      </c>
      <c r="D378" s="1">
        <f t="shared" si="59"/>
        <v>37866.60323672846</v>
      </c>
      <c r="E378" s="9">
        <f t="shared" si="60"/>
        <v>0.15246445774964576</v>
      </c>
      <c r="F378" s="9">
        <f t="shared" si="61"/>
        <v>5.234613049404504</v>
      </c>
      <c r="G378" s="3">
        <f t="shared" si="62"/>
        <v>198217.01543960162</v>
      </c>
      <c r="H378" s="8">
        <f t="shared" si="63"/>
        <v>0.02985270650220825</v>
      </c>
      <c r="I378" s="3">
        <f t="shared" si="55"/>
        <v>163529.03773767131</v>
      </c>
      <c r="J378" s="3">
        <f t="shared" si="64"/>
        <v>100028.45445395734</v>
      </c>
    </row>
    <row r="379" spans="1:10" ht="12.75">
      <c r="A379">
        <f t="shared" si="56"/>
        <v>57</v>
      </c>
      <c r="B379" s="1">
        <f t="shared" si="57"/>
        <v>-37.49058695318945</v>
      </c>
      <c r="C379" s="1">
        <f t="shared" si="58"/>
        <v>83264.33633030516</v>
      </c>
      <c r="D379" s="1">
        <f t="shared" si="59"/>
        <v>37861.48978995508</v>
      </c>
      <c r="E379" s="9">
        <f t="shared" si="60"/>
        <v>0.1570383914821351</v>
      </c>
      <c r="F379" s="9">
        <f t="shared" si="61"/>
        <v>5.391651440886639</v>
      </c>
      <c r="G379" s="3">
        <f t="shared" si="62"/>
        <v>204135.95598012605</v>
      </c>
      <c r="H379" s="8">
        <f t="shared" si="63"/>
        <v>0.02986091041375801</v>
      </c>
      <c r="I379" s="3">
        <f t="shared" si="55"/>
        <v>168412.16368360398</v>
      </c>
      <c r="J379" s="3">
        <f t="shared" si="64"/>
        <v>102029.02354303648</v>
      </c>
    </row>
    <row r="380" spans="1:10" ht="12.75">
      <c r="A380">
        <f t="shared" si="56"/>
        <v>58</v>
      </c>
      <c r="B380" s="1">
        <f t="shared" si="57"/>
        <v>-35.38619318227484</v>
      </c>
      <c r="C380" s="1">
        <f t="shared" si="58"/>
        <v>83228.95013712288</v>
      </c>
      <c r="D380" s="1">
        <f t="shared" si="59"/>
        <v>37856.66188865719</v>
      </c>
      <c r="E380" s="9">
        <f t="shared" si="60"/>
        <v>0.16174954322659915</v>
      </c>
      <c r="F380" s="9">
        <f t="shared" si="61"/>
        <v>5.553400984113238</v>
      </c>
      <c r="G380" s="3">
        <f t="shared" si="62"/>
        <v>210233.22338771092</v>
      </c>
      <c r="H380" s="8">
        <f t="shared" si="63"/>
        <v>0.02986865972880586</v>
      </c>
      <c r="I380" s="3">
        <f t="shared" si="55"/>
        <v>173442.4092948615</v>
      </c>
      <c r="J380" s="3">
        <f t="shared" si="64"/>
        <v>104069.60401389722</v>
      </c>
    </row>
    <row r="381" spans="1:10" ht="12.75">
      <c r="A381">
        <f t="shared" si="56"/>
        <v>59</v>
      </c>
      <c r="B381" s="1">
        <f t="shared" si="57"/>
        <v>-33.400180454823385</v>
      </c>
      <c r="C381" s="1">
        <f t="shared" si="58"/>
        <v>83195.54995666807</v>
      </c>
      <c r="D381" s="1">
        <f t="shared" si="59"/>
        <v>37852.103629879566</v>
      </c>
      <c r="E381" s="9">
        <f t="shared" si="60"/>
        <v>0.16660202952339714</v>
      </c>
      <c r="F381" s="9">
        <f t="shared" si="61"/>
        <v>5.720003013636635</v>
      </c>
      <c r="G381" s="3">
        <f t="shared" si="62"/>
        <v>216514.14683539735</v>
      </c>
      <c r="H381" s="8">
        <f t="shared" si="63"/>
        <v>0.029875979383635187</v>
      </c>
      <c r="I381" s="3">
        <f t="shared" si="55"/>
        <v>178624.1711392028</v>
      </c>
      <c r="J381" s="3">
        <f t="shared" si="64"/>
        <v>106150.99609417516</v>
      </c>
    </row>
    <row r="382" spans="1:10" ht="12.75">
      <c r="A382">
        <f t="shared" si="56"/>
        <v>60</v>
      </c>
      <c r="B382" s="1">
        <f t="shared" si="57"/>
        <v>-31.52586130452164</v>
      </c>
      <c r="C382" s="1">
        <f t="shared" si="58"/>
        <v>83164.02409536355</v>
      </c>
      <c r="D382" s="1">
        <f t="shared" si="59"/>
        <v>37847.79999174764</v>
      </c>
      <c r="E382" s="9">
        <f t="shared" si="60"/>
        <v>0.17160009040909904</v>
      </c>
      <c r="F382" s="9">
        <f t="shared" si="61"/>
        <v>5.891603104045734</v>
      </c>
      <c r="G382" s="3">
        <f t="shared" si="62"/>
        <v>222984.2159126825</v>
      </c>
      <c r="H382" s="8">
        <f t="shared" si="63"/>
        <v>0.029882892974212698</v>
      </c>
      <c r="I382" s="3">
        <f t="shared" si="55"/>
        <v>183961.97812796306</v>
      </c>
      <c r="J382" s="3">
        <f t="shared" si="64"/>
        <v>108274.01601605867</v>
      </c>
    </row>
    <row r="383" spans="1:10" ht="12.75">
      <c r="A383">
        <f t="shared" si="56"/>
        <v>61</v>
      </c>
      <c r="B383" s="1">
        <f t="shared" si="57"/>
        <v>-29.756929073247193</v>
      </c>
      <c r="C383" s="1">
        <f t="shared" si="58"/>
        <v>83134.2671662903</v>
      </c>
      <c r="D383" s="1">
        <f t="shared" si="59"/>
        <v>37843.73678515164</v>
      </c>
      <c r="E383" s="9">
        <f t="shared" si="60"/>
        <v>0.17674809312137202</v>
      </c>
      <c r="F383" s="9">
        <f t="shared" si="61"/>
        <v>6.068351197167106</v>
      </c>
      <c r="G383" s="3">
        <f t="shared" si="62"/>
        <v>229649.08542545178</v>
      </c>
      <c r="H383" s="8">
        <f t="shared" si="63"/>
        <v>0.029889422825242245</v>
      </c>
      <c r="I383" s="3">
        <f t="shared" si="55"/>
        <v>189460.4954759977</v>
      </c>
      <c r="J383" s="3">
        <f t="shared" si="64"/>
        <v>110439.49633637985</v>
      </c>
    </row>
    <row r="384" spans="1:10" ht="12.75">
      <c r="A384">
        <f t="shared" si="56"/>
        <v>62</v>
      </c>
      <c r="B384" s="1">
        <f t="shared" si="57"/>
        <v>-28.087435901687968</v>
      </c>
      <c r="C384" s="1">
        <f t="shared" si="58"/>
        <v>83106.17973038861</v>
      </c>
      <c r="D384" s="1">
        <f t="shared" si="59"/>
        <v>37839.90060802596</v>
      </c>
      <c r="E384" s="9">
        <f t="shared" si="60"/>
        <v>0.18205053591501316</v>
      </c>
      <c r="F384" s="9">
        <f t="shared" si="61"/>
        <v>6.250401733082119</v>
      </c>
      <c r="G384" s="3">
        <f t="shared" si="62"/>
        <v>236514.58034006055</v>
      </c>
      <c r="H384" s="8">
        <f t="shared" si="63"/>
        <v>0.0298955900559745</v>
      </c>
      <c r="I384" s="3">
        <f t="shared" si="55"/>
        <v>195124.52878054994</v>
      </c>
      <c r="J384" s="3">
        <f t="shared" si="64"/>
        <v>112648.28626310744</v>
      </c>
    </row>
    <row r="385" spans="1:10" ht="12.75">
      <c r="A385">
        <f t="shared" si="56"/>
        <v>63</v>
      </c>
      <c r="B385" s="1">
        <f t="shared" si="57"/>
        <v>-26.511772026547078</v>
      </c>
      <c r="C385" s="1">
        <f t="shared" si="58"/>
        <v>83079.66795836207</v>
      </c>
      <c r="D385" s="1">
        <f t="shared" si="59"/>
        <v>37836.27880209046</v>
      </c>
      <c r="E385" s="9">
        <f t="shared" si="60"/>
        <v>0.18751205199246354</v>
      </c>
      <c r="F385" s="9">
        <f t="shared" si="61"/>
        <v>6.437913785074582</v>
      </c>
      <c r="G385" s="3">
        <f t="shared" si="62"/>
        <v>243586.7008759034</v>
      </c>
      <c r="H385" s="8">
        <f t="shared" si="63"/>
        <v>0.029901414642913557</v>
      </c>
      <c r="I385" s="3">
        <f t="shared" si="55"/>
        <v>200959.02822262028</v>
      </c>
      <c r="J385" s="3">
        <f t="shared" si="64"/>
        <v>114901.2519883696</v>
      </c>
    </row>
    <row r="386" spans="1:10" ht="12.75">
      <c r="A386">
        <f t="shared" si="56"/>
        <v>64</v>
      </c>
      <c r="B386" s="1">
        <f t="shared" si="57"/>
        <v>-25.02464630313534</v>
      </c>
      <c r="C386" s="1">
        <f t="shared" si="58"/>
        <v>83054.64331205894</v>
      </c>
      <c r="D386" s="1">
        <f t="shared" si="59"/>
        <v>37832.859411926394</v>
      </c>
      <c r="E386" s="9">
        <f t="shared" si="60"/>
        <v>0.19313741355223746</v>
      </c>
      <c r="F386" s="9">
        <f t="shared" si="61"/>
        <v>6.631051198626819</v>
      </c>
      <c r="G386" s="3">
        <f t="shared" si="62"/>
        <v>250871.62775093445</v>
      </c>
      <c r="H386" s="8">
        <f t="shared" si="63"/>
        <v>0.029906915479521214</v>
      </c>
      <c r="I386" s="3">
        <f t="shared" si="55"/>
        <v>206969.0928945209</v>
      </c>
      <c r="J386" s="3">
        <f t="shared" si="64"/>
        <v>117199.27702813699</v>
      </c>
    </row>
    <row r="387" spans="1:10" ht="12.75">
      <c r="A387">
        <f t="shared" si="56"/>
        <v>65</v>
      </c>
      <c r="B387" s="1">
        <f t="shared" si="57"/>
        <v>-23.621067877596943</v>
      </c>
      <c r="C387" s="1">
        <f t="shared" si="58"/>
        <v>83031.02224418134</v>
      </c>
      <c r="D387" s="1">
        <f t="shared" si="59"/>
        <v>37829.63114626558</v>
      </c>
      <c r="E387" s="9">
        <f t="shared" si="60"/>
        <v>0.19893153595880456</v>
      </c>
      <c r="F387" s="9">
        <f t="shared" si="61"/>
        <v>6.829982734585624</v>
      </c>
      <c r="G387" s="3">
        <f t="shared" si="62"/>
        <v>258375.72758473645</v>
      </c>
      <c r="H387" s="8">
        <f t="shared" si="63"/>
        <v>0.02991211043303819</v>
      </c>
      <c r="I387" s="3">
        <f aca="true" t="shared" si="65" ref="I387:I450">(1-s)*G387</f>
        <v>213159.97525740755</v>
      </c>
      <c r="J387" s="3">
        <f t="shared" si="64"/>
        <v>119543.26256869973</v>
      </c>
    </row>
    <row r="388" spans="1:10" ht="12.75">
      <c r="A388">
        <f aca="true" t="shared" si="66" ref="A388:A451">A387+1</f>
        <v>66</v>
      </c>
      <c r="B388" s="1">
        <f aca="true" t="shared" si="67" ref="B388:B451">s*D387-(delta+n+g_new)*C387</f>
        <v>-22.296328938031365</v>
      </c>
      <c r="C388" s="1">
        <f aca="true" t="shared" si="68" ref="C388:C451">C387+B388</f>
        <v>83008.72591524331</v>
      </c>
      <c r="D388" s="1">
        <f aca="true" t="shared" si="69" ref="D388:D451">A*(C388^alpha)</f>
        <v>37826.58334137727</v>
      </c>
      <c r="E388" s="9">
        <f aca="true" t="shared" si="70" ref="E388:E451">F387*g_new</f>
        <v>0.2048994820375687</v>
      </c>
      <c r="F388" s="9">
        <f aca="true" t="shared" si="71" ref="F388:F451">F387+E388</f>
        <v>7.034882216623192</v>
      </c>
      <c r="G388" s="3">
        <f aca="true" t="shared" si="72" ref="G388:G451">D388*F388</f>
        <v>266105.55846387</v>
      </c>
      <c r="H388" s="8">
        <f aca="true" t="shared" si="73" ref="H388:H451">(G388-G387)/G387</f>
        <v>0.029917016398525714</v>
      </c>
      <c r="I388" s="3">
        <f t="shared" si="65"/>
        <v>219537.08573269277</v>
      </c>
      <c r="J388" s="3">
        <f aca="true" t="shared" si="74" ref="J388:J451">J387*(1+g)</f>
        <v>121934.12782007373</v>
      </c>
    </row>
    <row r="389" spans="1:10" ht="12.75">
      <c r="A389">
        <f t="shared" si="66"/>
        <v>67</v>
      </c>
      <c r="B389" s="1">
        <f t="shared" si="67"/>
        <v>-21.045988478443178</v>
      </c>
      <c r="C389" s="1">
        <f t="shared" si="68"/>
        <v>82987.67992676486</v>
      </c>
      <c r="D389" s="1">
        <f t="shared" si="69"/>
        <v>37823.70592644286</v>
      </c>
      <c r="E389" s="9">
        <f t="shared" si="70"/>
        <v>0.21104646649869574</v>
      </c>
      <c r="F389" s="9">
        <f t="shared" si="71"/>
        <v>7.245928683121887</v>
      </c>
      <c r="G389" s="3">
        <f t="shared" si="72"/>
        <v>274067.87567437964</v>
      </c>
      <c r="H389" s="8">
        <f t="shared" si="73"/>
        <v>0.029921649350254684</v>
      </c>
      <c r="I389" s="3">
        <f t="shared" si="65"/>
        <v>226105.99743136318</v>
      </c>
      <c r="J389" s="3">
        <f t="shared" si="74"/>
        <v>124372.8103764752</v>
      </c>
    </row>
    <row r="390" spans="1:10" ht="12.75">
      <c r="A390">
        <f t="shared" si="66"/>
        <v>68</v>
      </c>
      <c r="B390" s="1">
        <f t="shared" si="67"/>
        <v>-19.865857013688583</v>
      </c>
      <c r="C390" s="1">
        <f t="shared" si="68"/>
        <v>82967.81406975117</v>
      </c>
      <c r="D390" s="1">
        <f t="shared" si="69"/>
        <v>37820.989390813906</v>
      </c>
      <c r="E390" s="9">
        <f t="shared" si="70"/>
        <v>0.21737786049365662</v>
      </c>
      <c r="F390" s="9">
        <f t="shared" si="71"/>
        <v>7.463306543615544</v>
      </c>
      <c r="G390" s="3">
        <f t="shared" si="72"/>
        <v>282269.6376064755</v>
      </c>
      <c r="H390" s="8">
        <f t="shared" si="73"/>
        <v>0.029926024390543256</v>
      </c>
      <c r="I390" s="3">
        <f t="shared" si="65"/>
        <v>232872.45102534228</v>
      </c>
      <c r="J390" s="3">
        <f t="shared" si="74"/>
        <v>126860.26658400471</v>
      </c>
    </row>
    <row r="391" spans="1:10" ht="12.75">
      <c r="A391">
        <f t="shared" si="66"/>
        <v>69</v>
      </c>
      <c r="B391" s="1">
        <f t="shared" si="67"/>
        <v>-18.75198218766036</v>
      </c>
      <c r="C391" s="1">
        <f t="shared" si="68"/>
        <v>82949.0620875635</v>
      </c>
      <c r="D391" s="1">
        <f t="shared" si="69"/>
        <v>37818.424753053616</v>
      </c>
      <c r="E391" s="9">
        <f t="shared" si="70"/>
        <v>0.2238991963084663</v>
      </c>
      <c r="F391" s="9">
        <f t="shared" si="71"/>
        <v>7.687205739924011</v>
      </c>
      <c r="G391" s="3">
        <f t="shared" si="72"/>
        <v>290718.01183655806</v>
      </c>
      <c r="H391" s="8">
        <f t="shared" si="73"/>
        <v>0.029930155796142707</v>
      </c>
      <c r="I391" s="3">
        <f t="shared" si="65"/>
        <v>239842.3597651604</v>
      </c>
      <c r="J391" s="3">
        <f t="shared" si="74"/>
        <v>129397.47191568482</v>
      </c>
    </row>
    <row r="392" spans="1:10" ht="12.75">
      <c r="A392">
        <f t="shared" si="66"/>
        <v>70</v>
      </c>
      <c r="B392" s="1">
        <f t="shared" si="67"/>
        <v>-17.700635220698132</v>
      </c>
      <c r="C392" s="1">
        <f t="shared" si="68"/>
        <v>82931.36145234281</v>
      </c>
      <c r="D392" s="1">
        <f t="shared" si="69"/>
        <v>37816.003531667906</v>
      </c>
      <c r="E392" s="9">
        <f t="shared" si="70"/>
        <v>0.23061617219772032</v>
      </c>
      <c r="F392" s="9">
        <f t="shared" si="71"/>
        <v>7.917821912121731</v>
      </c>
      <c r="G392" s="3">
        <f t="shared" si="72"/>
        <v>299420.38139191293</v>
      </c>
      <c r="H392" s="8">
        <f t="shared" si="73"/>
        <v>0.029934057062303232</v>
      </c>
      <c r="I392" s="3">
        <f t="shared" si="65"/>
        <v>247021.81464832815</v>
      </c>
      <c r="J392" s="3">
        <f t="shared" si="74"/>
        <v>131985.4213539985</v>
      </c>
    </row>
    <row r="393" spans="1:10" ht="12.75">
      <c r="A393">
        <f t="shared" si="66"/>
        <v>71</v>
      </c>
      <c r="B393" s="1">
        <f t="shared" si="67"/>
        <v>-16.70829814554145</v>
      </c>
      <c r="C393" s="1">
        <f t="shared" si="68"/>
        <v>82914.65315419727</v>
      </c>
      <c r="D393" s="1">
        <f t="shared" si="69"/>
        <v>37813.717717435626</v>
      </c>
      <c r="E393" s="9">
        <f t="shared" si="70"/>
        <v>0.23753465736365192</v>
      </c>
      <c r="F393" s="9">
        <f t="shared" si="71"/>
        <v>8.155356569485383</v>
      </c>
      <c r="G393" s="3">
        <f t="shared" si="72"/>
        <v>308384.3512035544</v>
      </c>
      <c r="H393" s="8">
        <f t="shared" si="73"/>
        <v>0.02993774094459023</v>
      </c>
      <c r="I393" s="3">
        <f t="shared" si="65"/>
        <v>254417.08974293238</v>
      </c>
      <c r="J393" s="3">
        <f t="shared" si="74"/>
        <v>134625.1297810785</v>
      </c>
    </row>
    <row r="394" spans="1:10" ht="12.75">
      <c r="A394">
        <f t="shared" si="66"/>
        <v>72</v>
      </c>
      <c r="B394" s="1">
        <f t="shared" si="67"/>
        <v>-15.77165178454743</v>
      </c>
      <c r="C394" s="1">
        <f t="shared" si="68"/>
        <v>82898.88150241273</v>
      </c>
      <c r="D394" s="1">
        <f t="shared" si="69"/>
        <v>37811.559747252984</v>
      </c>
      <c r="E394" s="9">
        <f t="shared" si="70"/>
        <v>0.24466069708456148</v>
      </c>
      <c r="F394" s="9">
        <f t="shared" si="71"/>
        <v>8.400017266569945</v>
      </c>
      <c r="G394" s="3">
        <f t="shared" si="72"/>
        <v>317617.75475286617</v>
      </c>
      <c r="H394" s="8">
        <f t="shared" si="73"/>
        <v>0.029941219498576543</v>
      </c>
      <c r="I394" s="3">
        <f t="shared" si="65"/>
        <v>262034.64767111457</v>
      </c>
      <c r="J394" s="3">
        <f t="shared" si="74"/>
        <v>137317.63237670006</v>
      </c>
    </row>
    <row r="395" spans="1:10" ht="12.75">
      <c r="A395">
        <f t="shared" si="66"/>
        <v>73</v>
      </c>
      <c r="B395" s="1">
        <f t="shared" si="67"/>
        <v>-14.887564423745971</v>
      </c>
      <c r="C395" s="1">
        <f t="shared" si="68"/>
        <v>82883.99393798898</v>
      </c>
      <c r="D395" s="1">
        <f t="shared" si="69"/>
        <v>37809.52247941117</v>
      </c>
      <c r="E395" s="9">
        <f t="shared" si="70"/>
        <v>0.25200051799709833</v>
      </c>
      <c r="F395" s="9">
        <f t="shared" si="71"/>
        <v>8.652017784567043</v>
      </c>
      <c r="G395" s="3">
        <f t="shared" si="72"/>
        <v>327128.66091785283</v>
      </c>
      <c r="H395" s="8">
        <f t="shared" si="73"/>
        <v>0.029944504117494827</v>
      </c>
      <c r="I395" s="3">
        <f t="shared" si="65"/>
        <v>269881.1452572286</v>
      </c>
      <c r="J395" s="3">
        <f t="shared" si="74"/>
        <v>140063.98502423405</v>
      </c>
    </row>
    <row r="396" spans="1:10" ht="12.75">
      <c r="A396">
        <f t="shared" si="66"/>
        <v>74</v>
      </c>
      <c r="B396" s="1">
        <f t="shared" si="67"/>
        <v>-14.053081142164046</v>
      </c>
      <c r="C396" s="1">
        <f t="shared" si="68"/>
        <v>82869.94085684682</v>
      </c>
      <c r="D396" s="1">
        <f t="shared" si="69"/>
        <v>37807.599170230154</v>
      </c>
      <c r="E396" s="9">
        <f t="shared" si="70"/>
        <v>0.2595605335370113</v>
      </c>
      <c r="F396" s="9">
        <f t="shared" si="71"/>
        <v>8.911578318104054</v>
      </c>
      <c r="G396" s="3">
        <f t="shared" si="72"/>
        <v>336925.38102499186</v>
      </c>
      <c r="H396" s="8">
        <f t="shared" si="73"/>
        <v>0.02994760556794851</v>
      </c>
      <c r="I396" s="3">
        <f t="shared" si="65"/>
        <v>277963.43934561824</v>
      </c>
      <c r="J396" s="3">
        <f t="shared" si="74"/>
        <v>142865.26472471873</v>
      </c>
    </row>
    <row r="397" spans="1:10" ht="12.75">
      <c r="A397">
        <f t="shared" si="66"/>
        <v>75</v>
      </c>
      <c r="B397" s="1">
        <f t="shared" si="67"/>
        <v>-13.265413757469105</v>
      </c>
      <c r="C397" s="1">
        <f t="shared" si="68"/>
        <v>82856.67544308935</v>
      </c>
      <c r="D397" s="1">
        <f t="shared" si="69"/>
        <v>37805.78345197604</v>
      </c>
      <c r="E397" s="9">
        <f t="shared" si="70"/>
        <v>0.2673473495431216</v>
      </c>
      <c r="F397" s="9">
        <f t="shared" si="71"/>
        <v>9.178925667647176</v>
      </c>
      <c r="G397" s="3">
        <f t="shared" si="72"/>
        <v>347016.4761128538</v>
      </c>
      <c r="H397" s="8">
        <f t="shared" si="73"/>
        <v>0.02995053402377369</v>
      </c>
      <c r="I397" s="3">
        <f t="shared" si="65"/>
        <v>286288.59279310436</v>
      </c>
      <c r="J397" s="3">
        <f t="shared" si="74"/>
        <v>145722.5700192131</v>
      </c>
    </row>
    <row r="398" spans="1:10" ht="12.75">
      <c r="A398">
        <f t="shared" si="66"/>
        <v>76</v>
      </c>
      <c r="B398" s="1">
        <f t="shared" si="67"/>
        <v>-12.521931351340754</v>
      </c>
      <c r="C398" s="1">
        <f t="shared" si="68"/>
        <v>82844.15351173801</v>
      </c>
      <c r="D398" s="1">
        <f t="shared" si="69"/>
        <v>37804.0693119924</v>
      </c>
      <c r="E398" s="9">
        <f t="shared" si="70"/>
        <v>0.27536777002941526</v>
      </c>
      <c r="F398" s="9">
        <f t="shared" si="71"/>
        <v>9.454293437676592</v>
      </c>
      <c r="G398" s="3">
        <f t="shared" si="72"/>
        <v>357410.7644138408</v>
      </c>
      <c r="H398" s="8">
        <f t="shared" si="73"/>
        <v>0.029953299098128817</v>
      </c>
      <c r="I398" s="3">
        <f t="shared" si="65"/>
        <v>294863.8806414186</v>
      </c>
      <c r="J398" s="3">
        <f t="shared" si="74"/>
        <v>148637.02141959738</v>
      </c>
    </row>
    <row r="399" spans="1:10" ht="12.75">
      <c r="A399">
        <f t="shared" si="66"/>
        <v>77</v>
      </c>
      <c r="B399" s="1">
        <f t="shared" si="67"/>
        <v>-11.820151340371012</v>
      </c>
      <c r="C399" s="1">
        <f t="shared" si="68"/>
        <v>82832.33336039764</v>
      </c>
      <c r="D399" s="1">
        <f t="shared" si="69"/>
        <v>37802.45107298062</v>
      </c>
      <c r="E399" s="9">
        <f t="shared" si="70"/>
        <v>0.28362880313029776</v>
      </c>
      <c r="F399" s="9">
        <f t="shared" si="71"/>
        <v>9.73792224080689</v>
      </c>
      <c r="G399" s="3">
        <f t="shared" si="72"/>
        <v>368117.3290605923</v>
      </c>
      <c r="H399" s="8">
        <f t="shared" si="73"/>
        <v>0.029955909873924574</v>
      </c>
      <c r="I399" s="3">
        <f t="shared" si="65"/>
        <v>303696.79647498863</v>
      </c>
      <c r="J399" s="3">
        <f t="shared" si="74"/>
        <v>151609.76184798934</v>
      </c>
    </row>
    <row r="400" spans="1:10" ht="12.75">
      <c r="A400">
        <f t="shared" si="66"/>
        <v>78</v>
      </c>
      <c r="B400" s="1">
        <f t="shared" si="67"/>
        <v>-11.157731060202423</v>
      </c>
      <c r="C400" s="1">
        <f t="shared" si="68"/>
        <v>82821.17562933743</v>
      </c>
      <c r="D400" s="1">
        <f t="shared" si="69"/>
        <v>37800.92337436625</v>
      </c>
      <c r="E400" s="9">
        <f t="shared" si="70"/>
        <v>0.2921376672242067</v>
      </c>
      <c r="F400" s="9">
        <f t="shared" si="71"/>
        <v>10.030059908031097</v>
      </c>
      <c r="G400" s="3">
        <f t="shared" si="72"/>
        <v>379145.52602378646</v>
      </c>
      <c r="H400" s="8">
        <f t="shared" si="73"/>
        <v>0.029958374932626246</v>
      </c>
      <c r="I400" s="3">
        <f t="shared" si="65"/>
        <v>312795.0589696238</v>
      </c>
      <c r="J400" s="3">
        <f t="shared" si="74"/>
        <v>154641.95708494913</v>
      </c>
    </row>
    <row r="401" spans="1:10" ht="12.75">
      <c r="A401">
        <f t="shared" si="66"/>
        <v>79</v>
      </c>
      <c r="B401" s="1">
        <f t="shared" si="67"/>
        <v>-10.532459832901623</v>
      </c>
      <c r="C401" s="1">
        <f t="shared" si="68"/>
        <v>82810.64316950453</v>
      </c>
      <c r="D401" s="1">
        <f t="shared" si="69"/>
        <v>37799.48115469348</v>
      </c>
      <c r="E401" s="9">
        <f t="shared" si="70"/>
        <v>0.3009017972409329</v>
      </c>
      <c r="F401" s="9">
        <f t="shared" si="71"/>
        <v>10.33096170527203</v>
      </c>
      <c r="G401" s="3">
        <f t="shared" si="72"/>
        <v>390504.9922882901</v>
      </c>
      <c r="H401" s="8">
        <f t="shared" si="73"/>
        <v>0.029960702381573136</v>
      </c>
      <c r="I401" s="3">
        <f t="shared" si="65"/>
        <v>322166.61863783933</v>
      </c>
      <c r="J401" s="3">
        <f t="shared" si="74"/>
        <v>157734.79622664812</v>
      </c>
    </row>
    <row r="402" spans="1:10" ht="12.75">
      <c r="A402">
        <f t="shared" si="66"/>
        <v>80</v>
      </c>
      <c r="B402" s="1">
        <f t="shared" si="67"/>
        <v>-9.942251489003866</v>
      </c>
      <c r="C402" s="1">
        <f t="shared" si="68"/>
        <v>82800.70091801553</v>
      </c>
      <c r="D402" s="1">
        <f t="shared" si="69"/>
        <v>37798.11963499088</v>
      </c>
      <c r="E402" s="9">
        <f t="shared" si="70"/>
        <v>0.3099288511581609</v>
      </c>
      <c r="F402" s="9">
        <f t="shared" si="71"/>
        <v>10.64089055643019</v>
      </c>
      <c r="G402" s="3">
        <f t="shared" si="72"/>
        <v>402205.654274793</v>
      </c>
      <c r="H402" s="8">
        <f t="shared" si="73"/>
        <v>0.029962899879817335</v>
      </c>
      <c r="I402" s="3">
        <f t="shared" si="65"/>
        <v>331819.6647767042</v>
      </c>
      <c r="J402" s="3">
        <f t="shared" si="74"/>
        <v>160889.4921511811</v>
      </c>
    </row>
    <row r="403" spans="1:10" ht="12.75">
      <c r="A403">
        <f t="shared" si="66"/>
        <v>81</v>
      </c>
      <c r="B403" s="1">
        <f t="shared" si="67"/>
        <v>-9.385137317839508</v>
      </c>
      <c r="C403" s="1">
        <f t="shared" si="68"/>
        <v>82791.3157806977</v>
      </c>
      <c r="D403" s="1">
        <f t="shared" si="69"/>
        <v>37796.83430305626</v>
      </c>
      <c r="E403" s="9">
        <f t="shared" si="70"/>
        <v>0.3192267166929057</v>
      </c>
      <c r="F403" s="9">
        <f t="shared" si="71"/>
        <v>10.960117273123096</v>
      </c>
      <c r="G403" s="3">
        <f t="shared" si="72"/>
        <v>414257.7365142985</v>
      </c>
      <c r="H403" s="8">
        <f t="shared" si="73"/>
        <v>0.02996497466261705</v>
      </c>
      <c r="I403" s="3">
        <f t="shared" si="65"/>
        <v>341762.63262429624</v>
      </c>
      <c r="J403" s="3">
        <f t="shared" si="74"/>
        <v>164107.28199420474</v>
      </c>
    </row>
    <row r="404" spans="1:10" ht="12.75">
      <c r="A404">
        <f t="shared" si="66"/>
        <v>82</v>
      </c>
      <c r="B404" s="1">
        <f t="shared" si="67"/>
        <v>-8.859259420970375</v>
      </c>
      <c r="C404" s="1">
        <f t="shared" si="68"/>
        <v>82782.45652127672</v>
      </c>
      <c r="D404" s="1">
        <f t="shared" si="69"/>
        <v>37795.62089861029</v>
      </c>
      <c r="E404" s="9">
        <f t="shared" si="70"/>
        <v>0.32880351819369286</v>
      </c>
      <c r="F404" s="9">
        <f t="shared" si="71"/>
        <v>11.288920791316789</v>
      </c>
      <c r="G404" s="3">
        <f t="shared" si="72"/>
        <v>426671.770583049</v>
      </c>
      <c r="H404" s="8">
        <f t="shared" si="73"/>
        <v>0.02996693356461196</v>
      </c>
      <c r="I404" s="3">
        <f t="shared" si="65"/>
        <v>352004.21073101537</v>
      </c>
      <c r="J404" s="3">
        <f t="shared" si="74"/>
        <v>167389.42763408885</v>
      </c>
    </row>
    <row r="405" spans="1:10" ht="12.75">
      <c r="A405">
        <f t="shared" si="66"/>
        <v>83</v>
      </c>
      <c r="B405" s="1">
        <f t="shared" si="67"/>
        <v>-8.362864445337436</v>
      </c>
      <c r="C405" s="1">
        <f t="shared" si="68"/>
        <v>82774.09365683138</v>
      </c>
      <c r="D405" s="1">
        <f t="shared" si="69"/>
        <v>37794.47539927143</v>
      </c>
      <c r="E405" s="9">
        <f t="shared" si="70"/>
        <v>0.33866762373950365</v>
      </c>
      <c r="F405" s="9">
        <f t="shared" si="71"/>
        <v>11.627588415056293</v>
      </c>
      <c r="G405" s="3">
        <f t="shared" si="72"/>
        <v>439458.60430569854</v>
      </c>
      <c r="H405" s="8">
        <f t="shared" si="73"/>
        <v>0.029968783041765996</v>
      </c>
      <c r="I405" s="3">
        <f t="shared" si="65"/>
        <v>362553.3485522013</v>
      </c>
      <c r="J405" s="3">
        <f t="shared" si="74"/>
        <v>170737.21618677062</v>
      </c>
    </row>
    <row r="406" spans="1:10" ht="12.75">
      <c r="A406">
        <f t="shared" si="66"/>
        <v>84</v>
      </c>
      <c r="B406" s="1">
        <f t="shared" si="67"/>
        <v>-7.894297674009977</v>
      </c>
      <c r="C406" s="1">
        <f t="shared" si="68"/>
        <v>82766.19935915737</v>
      </c>
      <c r="D406" s="1">
        <f t="shared" si="69"/>
        <v>37793.39400730727</v>
      </c>
      <c r="E406" s="9">
        <f t="shared" si="70"/>
        <v>0.3488276524516888</v>
      </c>
      <c r="F406" s="9">
        <f t="shared" si="71"/>
        <v>11.976416067507982</v>
      </c>
      <c r="G406" s="3">
        <f t="shared" si="72"/>
        <v>452629.4112347747</v>
      </c>
      <c r="H406" s="8">
        <f t="shared" si="73"/>
        <v>0.02997052919212887</v>
      </c>
      <c r="I406" s="3">
        <f t="shared" si="65"/>
        <v>373419.2642686891</v>
      </c>
      <c r="J406" s="3">
        <f t="shared" si="74"/>
        <v>174151.96051050603</v>
      </c>
    </row>
    <row r="407" spans="1:10" ht="12.75">
      <c r="A407">
        <f t="shared" si="66"/>
        <v>85</v>
      </c>
      <c r="B407" s="1">
        <f t="shared" si="67"/>
        <v>-7.451997453817057</v>
      </c>
      <c r="C407" s="1">
        <f t="shared" si="68"/>
        <v>82758.74736170356</v>
      </c>
      <c r="D407" s="1">
        <f t="shared" si="69"/>
        <v>37792.37313711977</v>
      </c>
      <c r="E407" s="9">
        <f t="shared" si="70"/>
        <v>0.35929248202523945</v>
      </c>
      <c r="F407" s="9">
        <f t="shared" si="71"/>
        <v>12.335708549533221</v>
      </c>
      <c r="G407" s="3">
        <f t="shared" si="72"/>
        <v>466195.700414718</v>
      </c>
      <c r="H407" s="8">
        <f t="shared" si="73"/>
        <v>0.02997217777548843</v>
      </c>
      <c r="I407" s="3">
        <f t="shared" si="65"/>
        <v>384611.4528421423</v>
      </c>
      <c r="J407" s="3">
        <f t="shared" si="74"/>
        <v>177634.99972071615</v>
      </c>
    </row>
    <row r="408" spans="1:10" ht="12.75">
      <c r="A408">
        <f t="shared" si="66"/>
        <v>86</v>
      </c>
      <c r="B408" s="1">
        <f t="shared" si="67"/>
        <v>-7.034489940325329</v>
      </c>
      <c r="C408" s="1">
        <f t="shared" si="68"/>
        <v>82751.71287176323</v>
      </c>
      <c r="D408" s="1">
        <f t="shared" si="69"/>
        <v>37791.40940342436</v>
      </c>
      <c r="E408" s="9">
        <f t="shared" si="70"/>
        <v>0.3700712564859966</v>
      </c>
      <c r="F408" s="9">
        <f t="shared" si="71"/>
        <v>12.705779806019217</v>
      </c>
      <c r="G408" s="3">
        <f t="shared" si="72"/>
        <v>480169.326439034</v>
      </c>
      <c r="H408" s="8">
        <f t="shared" si="73"/>
        <v>0.029973734231966018</v>
      </c>
      <c r="I408" s="3">
        <f t="shared" si="65"/>
        <v>396139.69431220304</v>
      </c>
      <c r="J408" s="3">
        <f t="shared" si="74"/>
        <v>181187.69971513047</v>
      </c>
    </row>
    <row r="409" spans="1:10" ht="12.75">
      <c r="A409">
        <f t="shared" si="66"/>
        <v>87</v>
      </c>
      <c r="B409" s="1">
        <f t="shared" si="67"/>
        <v>-6.640384141795948</v>
      </c>
      <c r="C409" s="1">
        <f t="shared" si="68"/>
        <v>82745.07248762144</v>
      </c>
      <c r="D409" s="1">
        <f t="shared" si="69"/>
        <v>37790.49961008456</v>
      </c>
      <c r="E409" s="9">
        <f t="shared" si="70"/>
        <v>0.3811733941805765</v>
      </c>
      <c r="F409" s="9">
        <f t="shared" si="71"/>
        <v>13.086953200199794</v>
      </c>
      <c r="G409" s="3">
        <f t="shared" si="72"/>
        <v>494562.4998093452</v>
      </c>
      <c r="H409" s="8">
        <f t="shared" si="73"/>
        <v>0.029975203699602875</v>
      </c>
      <c r="I409" s="3">
        <f t="shared" si="65"/>
        <v>408014.06234270975</v>
      </c>
      <c r="J409" s="3">
        <f t="shared" si="74"/>
        <v>184811.4537094331</v>
      </c>
    </row>
    <row r="410" spans="1:10" ht="12.75">
      <c r="A410">
        <f t="shared" si="66"/>
        <v>88</v>
      </c>
      <c r="B410" s="1">
        <f t="shared" si="67"/>
        <v>-6.268367244917499</v>
      </c>
      <c r="C410" s="1">
        <f t="shared" si="68"/>
        <v>82738.80412037652</v>
      </c>
      <c r="D410" s="1">
        <f t="shared" si="69"/>
        <v>37789.6407395661</v>
      </c>
      <c r="E410" s="9">
        <f t="shared" si="70"/>
        <v>0.3926085960059938</v>
      </c>
      <c r="F410" s="9">
        <f t="shared" si="71"/>
        <v>13.479561796205788</v>
      </c>
      <c r="G410" s="3">
        <f t="shared" si="72"/>
        <v>509387.79760539706</v>
      </c>
      <c r="H410" s="8">
        <f t="shared" si="73"/>
        <v>0.02997659103099623</v>
      </c>
      <c r="I410" s="3">
        <f t="shared" si="65"/>
        <v>420244.93302445253</v>
      </c>
      <c r="J410" s="3">
        <f t="shared" si="74"/>
        <v>188507.68278362174</v>
      </c>
    </row>
    <row r="411" spans="1:10" ht="12.75">
      <c r="A411">
        <f t="shared" si="66"/>
        <v>89</v>
      </c>
      <c r="B411" s="1">
        <f t="shared" si="67"/>
        <v>-5.917200206054076</v>
      </c>
      <c r="C411" s="1">
        <f t="shared" si="68"/>
        <v>82732.88692017047</v>
      </c>
      <c r="D411" s="1">
        <f t="shared" si="69"/>
        <v>37788.82994297667</v>
      </c>
      <c r="E411" s="9">
        <f t="shared" si="70"/>
        <v>0.4043868538861736</v>
      </c>
      <c r="F411" s="9">
        <f t="shared" si="71"/>
        <v>13.88394865009196</v>
      </c>
      <c r="G411" s="3">
        <f t="shared" si="72"/>
        <v>524658.1744753456</v>
      </c>
      <c r="H411" s="8">
        <f t="shared" si="73"/>
        <v>0.02997790080903734</v>
      </c>
      <c r="I411" s="3">
        <f t="shared" si="65"/>
        <v>432842.99394216016</v>
      </c>
      <c r="J411" s="3">
        <f t="shared" si="74"/>
        <v>192277.8364392942</v>
      </c>
    </row>
    <row r="412" spans="1:10" ht="12.75">
      <c r="A412">
        <f t="shared" si="66"/>
        <v>90</v>
      </c>
      <c r="B412" s="1">
        <f t="shared" si="67"/>
        <v>-5.585713592720822</v>
      </c>
      <c r="C412" s="1">
        <f t="shared" si="68"/>
        <v>82727.30120657774</v>
      </c>
      <c r="D412" s="1">
        <f t="shared" si="69"/>
        <v>37788.06453065903</v>
      </c>
      <c r="E412" s="9">
        <f t="shared" si="70"/>
        <v>0.4165184595027588</v>
      </c>
      <c r="F412" s="9">
        <f t="shared" si="71"/>
        <v>14.30046710959472</v>
      </c>
      <c r="G412" s="3">
        <f t="shared" si="72"/>
        <v>540386.9739559323</v>
      </c>
      <c r="H412" s="8">
        <f t="shared" si="73"/>
        <v>0.029979137361798178</v>
      </c>
      <c r="I412" s="3">
        <f t="shared" si="65"/>
        <v>445819.2535136441</v>
      </c>
      <c r="J412" s="3">
        <f t="shared" si="74"/>
        <v>196123.39316808007</v>
      </c>
    </row>
    <row r="413" spans="1:10" ht="12.75">
      <c r="A413">
        <f t="shared" si="66"/>
        <v>91</v>
      </c>
      <c r="B413" s="1">
        <f t="shared" si="67"/>
        <v>-5.272803660889622</v>
      </c>
      <c r="C413" s="1">
        <f t="shared" si="68"/>
        <v>82722.02840291685</v>
      </c>
      <c r="D413" s="1">
        <f t="shared" si="69"/>
        <v>37787.34196330665</v>
      </c>
      <c r="E413" s="9">
        <f t="shared" si="70"/>
        <v>0.4290140132878416</v>
      </c>
      <c r="F413" s="9">
        <f t="shared" si="71"/>
        <v>14.729481122882563</v>
      </c>
      <c r="G413" s="3">
        <f t="shared" si="72"/>
        <v>556587.9401324334</v>
      </c>
      <c r="H413" s="8">
        <f t="shared" si="73"/>
        <v>0.029980304776595686</v>
      </c>
      <c r="I413" s="3">
        <f t="shared" si="65"/>
        <v>459185.05060925754</v>
      </c>
      <c r="J413" s="3">
        <f t="shared" si="74"/>
        <v>200045.8610314417</v>
      </c>
    </row>
    <row r="414" spans="1:10" ht="12.75">
      <c r="A414">
        <f t="shared" si="66"/>
        <v>92</v>
      </c>
      <c r="B414" s="1">
        <f t="shared" si="67"/>
        <v>-4.977428654684445</v>
      </c>
      <c r="C414" s="1">
        <f t="shared" si="68"/>
        <v>82717.05097426217</v>
      </c>
      <c r="D414" s="1">
        <f t="shared" si="69"/>
        <v>37786.659843573536</v>
      </c>
      <c r="E414" s="9">
        <f t="shared" si="70"/>
        <v>0.44188443368647684</v>
      </c>
      <c r="F414" s="9">
        <f t="shared" si="71"/>
        <v>15.17136555656904</v>
      </c>
      <c r="G414" s="3">
        <f t="shared" si="72"/>
        <v>573275.2296485819</v>
      </c>
      <c r="H414" s="8">
        <f t="shared" si="73"/>
        <v>0.0299814069133046</v>
      </c>
      <c r="I414" s="3">
        <f t="shared" si="65"/>
        <v>472952.06446008006</v>
      </c>
      <c r="J414" s="3">
        <f t="shared" si="74"/>
        <v>204046.77825207054</v>
      </c>
    </row>
    <row r="415" spans="1:10" ht="12.75">
      <c r="A415">
        <f t="shared" si="66"/>
        <v>93</v>
      </c>
      <c r="B415" s="1">
        <f t="shared" si="67"/>
        <v>-4.698605315605164</v>
      </c>
      <c r="C415" s="1">
        <f t="shared" si="68"/>
        <v>82712.35236894657</v>
      </c>
      <c r="D415" s="1">
        <f t="shared" si="69"/>
        <v>37786.015908150475</v>
      </c>
      <c r="E415" s="9">
        <f t="shared" si="70"/>
        <v>0.45514096669707116</v>
      </c>
      <c r="F415" s="9">
        <f t="shared" si="71"/>
        <v>15.62650652326611</v>
      </c>
      <c r="G415" s="3">
        <f t="shared" si="72"/>
        <v>590463.4240769504</v>
      </c>
      <c r="H415" s="8">
        <f t="shared" si="73"/>
        <v>0.029982447416932432</v>
      </c>
      <c r="I415" s="3">
        <f t="shared" si="65"/>
        <v>487132.3248634841</v>
      </c>
      <c r="J415" s="3">
        <f t="shared" si="74"/>
        <v>208127.71381711194</v>
      </c>
    </row>
    <row r="416" spans="1:10" ht="12.75">
      <c r="A416">
        <f t="shared" si="66"/>
        <v>94</v>
      </c>
      <c r="B416" s="1">
        <f t="shared" si="67"/>
        <v>-4.4354055893918485</v>
      </c>
      <c r="C416" s="1">
        <f t="shared" si="68"/>
        <v>82707.91696335717</v>
      </c>
      <c r="D416" s="1">
        <f t="shared" si="69"/>
        <v>37785.408020282484</v>
      </c>
      <c r="E416" s="9">
        <f t="shared" si="70"/>
        <v>0.4687951956979833</v>
      </c>
      <c r="F416" s="9">
        <f t="shared" si="71"/>
        <v>16.095301718964095</v>
      </c>
      <c r="G416" s="3">
        <f t="shared" si="72"/>
        <v>608167.5426606124</v>
      </c>
      <c r="H416" s="8">
        <f t="shared" si="73"/>
        <v>0.029983429729518236</v>
      </c>
      <c r="I416" s="3">
        <f t="shared" si="65"/>
        <v>501738.2226950052</v>
      </c>
      <c r="J416" s="3">
        <f t="shared" si="74"/>
        <v>212290.2680934542</v>
      </c>
    </row>
    <row r="417" spans="1:10" ht="12.75">
      <c r="A417">
        <f t="shared" si="66"/>
        <v>95</v>
      </c>
      <c r="B417" s="1">
        <f t="shared" si="67"/>
        <v>-4.186953519139024</v>
      </c>
      <c r="C417" s="1">
        <f t="shared" si="68"/>
        <v>82703.73000983804</v>
      </c>
      <c r="D417" s="1">
        <f t="shared" si="69"/>
        <v>37784.834162702355</v>
      </c>
      <c r="E417" s="9">
        <f t="shared" si="70"/>
        <v>0.48285905156892284</v>
      </c>
      <c r="F417" s="9">
        <f t="shared" si="71"/>
        <v>16.578160770533017</v>
      </c>
      <c r="G417" s="3">
        <f t="shared" si="72"/>
        <v>626403.0554372079</v>
      </c>
      <c r="H417" s="8">
        <f t="shared" si="73"/>
        <v>0.029984357101365173</v>
      </c>
      <c r="I417" s="3">
        <f t="shared" si="65"/>
        <v>516782.5207356965</v>
      </c>
      <c r="J417" s="3">
        <f t="shared" si="74"/>
        <v>216536.07345532326</v>
      </c>
    </row>
    <row r="418" spans="1:10" ht="12.75">
      <c r="A418">
        <f t="shared" si="66"/>
        <v>96</v>
      </c>
      <c r="B418" s="1">
        <f t="shared" si="67"/>
        <v>-3.952422314130672</v>
      </c>
      <c r="C418" s="1">
        <f t="shared" si="68"/>
        <v>82699.7775875239</v>
      </c>
      <c r="D418" s="1">
        <f t="shared" si="69"/>
        <v>37784.2924309581</v>
      </c>
      <c r="E418" s="9">
        <f t="shared" si="70"/>
        <v>0.4973448231159905</v>
      </c>
      <c r="F418" s="9">
        <f t="shared" si="71"/>
        <v>17.07550559364901</v>
      </c>
      <c r="G418" s="3">
        <f t="shared" si="72"/>
        <v>645185.8967568949</v>
      </c>
      <c r="H418" s="8">
        <f t="shared" si="73"/>
        <v>0.029985232601678777</v>
      </c>
      <c r="I418" s="3">
        <f t="shared" si="65"/>
        <v>532278.3648244382</v>
      </c>
      <c r="J418" s="3">
        <f t="shared" si="74"/>
        <v>220866.79492442973</v>
      </c>
    </row>
    <row r="419" spans="1:10" ht="12.75">
      <c r="A419">
        <f t="shared" si="66"/>
        <v>97</v>
      </c>
      <c r="B419" s="1">
        <f t="shared" si="67"/>
        <v>-3.7310315842460113</v>
      </c>
      <c r="C419" s="1">
        <f t="shared" si="68"/>
        <v>82696.04655593965</v>
      </c>
      <c r="D419" s="1">
        <f t="shared" si="69"/>
        <v>37783.781027111596</v>
      </c>
      <c r="E419" s="9">
        <f t="shared" si="70"/>
        <v>0.5122651678094703</v>
      </c>
      <c r="F419" s="9">
        <f t="shared" si="71"/>
        <v>17.58777076145848</v>
      </c>
      <c r="G419" s="3">
        <f t="shared" si="72"/>
        <v>664532.479205983</v>
      </c>
      <c r="H419" s="8">
        <f t="shared" si="73"/>
        <v>0.029986059128595415</v>
      </c>
      <c r="I419" s="3">
        <f t="shared" si="65"/>
        <v>548239.295344936</v>
      </c>
      <c r="J419" s="3">
        <f t="shared" si="74"/>
        <v>225284.13082291832</v>
      </c>
    </row>
    <row r="420" spans="1:10" ht="12.75">
      <c r="A420">
        <f t="shared" si="66"/>
        <v>98</v>
      </c>
      <c r="B420" s="1">
        <f t="shared" si="67"/>
        <v>-3.5220447306437563</v>
      </c>
      <c r="C420" s="1">
        <f t="shared" si="68"/>
        <v>82692.524511209</v>
      </c>
      <c r="D420" s="1">
        <f t="shared" si="69"/>
        <v>37783.29825378868</v>
      </c>
      <c r="E420" s="9">
        <f t="shared" si="70"/>
        <v>0.5276331228437544</v>
      </c>
      <c r="F420" s="9">
        <f t="shared" si="71"/>
        <v>18.115403884302232</v>
      </c>
      <c r="G420" s="3">
        <f t="shared" si="72"/>
        <v>684459.7079484331</v>
      </c>
      <c r="H420" s="8">
        <f t="shared" si="73"/>
        <v>0.029986839418684526</v>
      </c>
      <c r="I420" s="3">
        <f t="shared" si="65"/>
        <v>564679.2590574573</v>
      </c>
      <c r="J420" s="3">
        <f t="shared" si="74"/>
        <v>229789.81343937668</v>
      </c>
    </row>
    <row r="421" spans="1:10" ht="12.75">
      <c r="A421">
        <f t="shared" si="66"/>
        <v>99</v>
      </c>
      <c r="B421" s="1">
        <f t="shared" si="67"/>
        <v>-3.3247664837026605</v>
      </c>
      <c r="C421" s="1">
        <f t="shared" si="68"/>
        <v>82689.19974472531</v>
      </c>
      <c r="D421" s="1">
        <f t="shared" si="69"/>
        <v>37782.84250856061</v>
      </c>
      <c r="E421" s="9">
        <f t="shared" si="70"/>
        <v>0.543462116529067</v>
      </c>
      <c r="F421" s="9">
        <f t="shared" si="71"/>
        <v>18.6588660008313</v>
      </c>
      <c r="G421" s="3">
        <f t="shared" si="72"/>
        <v>704984.9954977451</v>
      </c>
      <c r="H421" s="8">
        <f t="shared" si="73"/>
        <v>0.02998757605591352</v>
      </c>
      <c r="I421" s="3">
        <f t="shared" si="65"/>
        <v>581612.6212856397</v>
      </c>
      <c r="J421" s="3">
        <f t="shared" si="74"/>
        <v>234385.6097081642</v>
      </c>
    </row>
    <row r="422" spans="1:10" ht="12.75">
      <c r="A422">
        <f t="shared" si="66"/>
        <v>100</v>
      </c>
      <c r="B422" s="1">
        <f t="shared" si="67"/>
        <v>-3.138540579918299</v>
      </c>
      <c r="C422" s="1">
        <f t="shared" si="68"/>
        <v>82686.06120414539</v>
      </c>
      <c r="D422" s="1">
        <f t="shared" si="69"/>
        <v>37782.41227863881</v>
      </c>
      <c r="E422" s="9">
        <f t="shared" si="70"/>
        <v>0.5597659800249389</v>
      </c>
      <c r="F422" s="9">
        <f t="shared" si="71"/>
        <v>19.218631980856237</v>
      </c>
      <c r="G422" s="3">
        <f t="shared" si="72"/>
        <v>726126.2769321433</v>
      </c>
      <c r="H422" s="8">
        <f t="shared" si="73"/>
        <v>0.029988271480120836</v>
      </c>
      <c r="I422" s="3">
        <f t="shared" si="65"/>
        <v>599054.1784690182</v>
      </c>
      <c r="J422" s="3">
        <f t="shared" si="74"/>
        <v>239073.3219023275</v>
      </c>
    </row>
    <row r="423" spans="1:10" ht="12.75">
      <c r="A423">
        <f t="shared" si="66"/>
        <v>101</v>
      </c>
      <c r="B423" s="1">
        <f t="shared" si="67"/>
        <v>-2.9627475698398484</v>
      </c>
      <c r="C423" s="1">
        <f t="shared" si="68"/>
        <v>82683.09845657555</v>
      </c>
      <c r="D423" s="1">
        <f t="shared" si="69"/>
        <v>37782.006135865566</v>
      </c>
      <c r="E423" s="9">
        <f t="shared" si="70"/>
        <v>0.5765589594256871</v>
      </c>
      <c r="F423" s="9">
        <f t="shared" si="71"/>
        <v>19.795190940281923</v>
      </c>
      <c r="G423" s="3">
        <f t="shared" si="72"/>
        <v>747902.0255663621</v>
      </c>
      <c r="H423" s="8">
        <f t="shared" si="73"/>
        <v>0.029988927995032152</v>
      </c>
      <c r="I423" s="3">
        <f t="shared" si="65"/>
        <v>617019.1710922486</v>
      </c>
      <c r="J423" s="3">
        <f t="shared" si="74"/>
        <v>243854.78834037404</v>
      </c>
    </row>
    <row r="424" spans="1:10" ht="12.75">
      <c r="A424">
        <f t="shared" si="66"/>
        <v>102</v>
      </c>
      <c r="B424" s="1">
        <f t="shared" si="67"/>
        <v>-2.7968027495708156</v>
      </c>
      <c r="C424" s="1">
        <f t="shared" si="68"/>
        <v>82680.30165382598</v>
      </c>
      <c r="D424" s="1">
        <f t="shared" si="69"/>
        <v>37781.622731983814</v>
      </c>
      <c r="E424" s="9">
        <f t="shared" si="70"/>
        <v>0.5938557282084577</v>
      </c>
      <c r="F424" s="9">
        <f t="shared" si="71"/>
        <v>20.38904666849038</v>
      </c>
      <c r="G424" s="3">
        <f t="shared" si="72"/>
        <v>770331.269093715</v>
      </c>
      <c r="H424" s="8">
        <f t="shared" si="73"/>
        <v>0.029989547775817273</v>
      </c>
      <c r="I424" s="3">
        <f t="shared" si="65"/>
        <v>635523.2970023148</v>
      </c>
      <c r="J424" s="3">
        <f t="shared" si="74"/>
        <v>248731.88410718154</v>
      </c>
    </row>
    <row r="425" spans="1:10" ht="12.75">
      <c r="A425">
        <f t="shared" si="66"/>
        <v>103</v>
      </c>
      <c r="B425" s="1">
        <f t="shared" si="67"/>
        <v>-2.6401542089115537</v>
      </c>
      <c r="C425" s="1">
        <f t="shared" si="68"/>
        <v>82677.66149961707</v>
      </c>
      <c r="D425" s="1">
        <f t="shared" si="69"/>
        <v>37781.26079417111</v>
      </c>
      <c r="E425" s="9">
        <f t="shared" si="70"/>
        <v>0.6116714000547113</v>
      </c>
      <c r="F425" s="9">
        <f t="shared" si="71"/>
        <v>21.00071806854509</v>
      </c>
      <c r="G425" s="3">
        <f t="shared" si="72"/>
        <v>793433.6062125635</v>
      </c>
      <c r="H425" s="8">
        <f t="shared" si="73"/>
        <v>0.029990132876246953</v>
      </c>
      <c r="I425" s="3">
        <f t="shared" si="65"/>
        <v>654582.7251253648</v>
      </c>
      <c r="J425" s="3">
        <f t="shared" si="74"/>
        <v>253706.52178932517</v>
      </c>
    </row>
    <row r="426" spans="1:10" ht="12.75">
      <c r="A426">
        <f t="shared" si="66"/>
        <v>104</v>
      </c>
      <c r="B426" s="1">
        <f t="shared" si="67"/>
        <v>-2.492280989421488</v>
      </c>
      <c r="C426" s="1">
        <f t="shared" si="68"/>
        <v>82675.16921862765</v>
      </c>
      <c r="D426" s="1">
        <f t="shared" si="69"/>
        <v>37780.91912082259</v>
      </c>
      <c r="E426" s="9">
        <f t="shared" si="70"/>
        <v>0.6300215420563527</v>
      </c>
      <c r="F426" s="9">
        <f t="shared" si="71"/>
        <v>21.63073961060144</v>
      </c>
      <c r="G426" s="3">
        <f t="shared" si="72"/>
        <v>817229.2237517065</v>
      </c>
      <c r="H426" s="8">
        <f t="shared" si="73"/>
        <v>0.02999068523544256</v>
      </c>
      <c r="I426" s="3">
        <f t="shared" si="65"/>
        <v>674214.1095951579</v>
      </c>
      <c r="J426" s="3">
        <f t="shared" si="74"/>
        <v>258780.65222511167</v>
      </c>
    </row>
    <row r="427" spans="1:10" ht="12.75">
      <c r="A427">
        <f t="shared" si="66"/>
        <v>105</v>
      </c>
      <c r="B427" s="1">
        <f t="shared" si="67"/>
        <v>-2.3526913462592347</v>
      </c>
      <c r="C427" s="1">
        <f t="shared" si="68"/>
        <v>82672.8165272814</v>
      </c>
      <c r="D427" s="1">
        <f t="shared" si="69"/>
        <v>37780.5965775694</v>
      </c>
      <c r="E427" s="9">
        <f t="shared" si="70"/>
        <v>0.6489221883180433</v>
      </c>
      <c r="F427" s="9">
        <f t="shared" si="71"/>
        <v>22.279661798919484</v>
      </c>
      <c r="G427" s="3">
        <f t="shared" si="72"/>
        <v>841738.9143096611</v>
      </c>
      <c r="H427" s="8">
        <f t="shared" si="73"/>
        <v>0.029991206684259766</v>
      </c>
      <c r="I427" s="3">
        <f t="shared" si="65"/>
        <v>694434.6043054704</v>
      </c>
      <c r="J427" s="3">
        <f t="shared" si="74"/>
        <v>263956.2652696139</v>
      </c>
    </row>
    <row r="428" spans="1:10" ht="12.75">
      <c r="A428">
        <f t="shared" si="66"/>
        <v>106</v>
      </c>
      <c r="B428" s="1">
        <f t="shared" si="67"/>
        <v>-2.2209211078670705</v>
      </c>
      <c r="C428" s="1">
        <f t="shared" si="68"/>
        <v>82670.59560617352</v>
      </c>
      <c r="D428" s="1">
        <f t="shared" si="69"/>
        <v>37780.292093519325</v>
      </c>
      <c r="E428" s="9">
        <f t="shared" si="70"/>
        <v>0.6683898539675845</v>
      </c>
      <c r="F428" s="9">
        <f t="shared" si="71"/>
        <v>22.94805165288707</v>
      </c>
      <c r="G428" s="3">
        <f t="shared" si="72"/>
        <v>866984.0944232425</v>
      </c>
      <c r="H428" s="8">
        <f t="shared" si="73"/>
        <v>0.02999169895131413</v>
      </c>
      <c r="I428" s="3">
        <f t="shared" si="65"/>
        <v>715261.877899175</v>
      </c>
      <c r="J428" s="3">
        <f t="shared" si="74"/>
        <v>269235.39057500614</v>
      </c>
    </row>
    <row r="429" spans="1:10" ht="12.75">
      <c r="A429">
        <f t="shared" si="66"/>
        <v>107</v>
      </c>
      <c r="B429" s="1">
        <f t="shared" si="67"/>
        <v>-2.096532128000945</v>
      </c>
      <c r="C429" s="1">
        <f t="shared" si="68"/>
        <v>82668.49907404553</v>
      </c>
      <c r="D429" s="1">
        <f t="shared" si="69"/>
        <v>37780.004657707395</v>
      </c>
      <c r="E429" s="9">
        <f t="shared" si="70"/>
        <v>0.6884415495866121</v>
      </c>
      <c r="F429" s="9">
        <f t="shared" si="71"/>
        <v>23.636493202473684</v>
      </c>
      <c r="G429" s="3">
        <f t="shared" si="72"/>
        <v>892986.8232813249</v>
      </c>
      <c r="H429" s="8">
        <f t="shared" si="73"/>
        <v>0.029992163668677962</v>
      </c>
      <c r="I429" s="3">
        <f t="shared" si="65"/>
        <v>736714.129207093</v>
      </c>
      <c r="J429" s="3">
        <f t="shared" si="74"/>
        <v>274620.09838650626</v>
      </c>
    </row>
    <row r="430" spans="1:10" ht="12.75">
      <c r="A430">
        <f t="shared" si="66"/>
        <v>108</v>
      </c>
      <c r="B430" s="1">
        <f t="shared" si="67"/>
        <v>-1.9791108248482487</v>
      </c>
      <c r="C430" s="1">
        <f t="shared" si="68"/>
        <v>82666.51996322068</v>
      </c>
      <c r="D430" s="1">
        <f t="shared" si="69"/>
        <v>37779.733315744474</v>
      </c>
      <c r="E430" s="9">
        <f t="shared" si="70"/>
        <v>0.7090947960742104</v>
      </c>
      <c r="F430" s="9">
        <f t="shared" si="71"/>
        <v>24.345587998547895</v>
      </c>
      <c r="G430" s="3">
        <f t="shared" si="72"/>
        <v>919769.8220001287</v>
      </c>
      <c r="H430" s="8">
        <f t="shared" si="73"/>
        <v>0.02999260237725376</v>
      </c>
      <c r="I430" s="3">
        <f t="shared" si="65"/>
        <v>758810.1031501062</v>
      </c>
      <c r="J430" s="3">
        <f t="shared" si="74"/>
        <v>280112.5003542364</v>
      </c>
    </row>
    <row r="431" spans="1:10" ht="12.75">
      <c r="A431">
        <f t="shared" si="66"/>
        <v>109</v>
      </c>
      <c r="B431" s="1">
        <f t="shared" si="67"/>
        <v>-1.8682668023720908</v>
      </c>
      <c r="C431" s="1">
        <f t="shared" si="68"/>
        <v>82664.65169641831</v>
      </c>
      <c r="D431" s="1">
        <f t="shared" si="69"/>
        <v>37779.47716665327</v>
      </c>
      <c r="E431" s="9">
        <f t="shared" si="70"/>
        <v>0.7303676399564368</v>
      </c>
      <c r="F431" s="9">
        <f t="shared" si="71"/>
        <v>25.075955638504333</v>
      </c>
      <c r="G431" s="3">
        <f t="shared" si="72"/>
        <v>947356.4934768847</v>
      </c>
      <c r="H431" s="8">
        <f t="shared" si="73"/>
        <v>0.029993016531860216</v>
      </c>
      <c r="I431" s="3">
        <f t="shared" si="65"/>
        <v>781569.1071184298</v>
      </c>
      <c r="J431" s="3">
        <f t="shared" si="74"/>
        <v>285714.75036132114</v>
      </c>
    </row>
    <row r="432" spans="1:10" ht="12.75">
      <c r="A432">
        <f t="shared" si="66"/>
        <v>110</v>
      </c>
      <c r="B432" s="1">
        <f t="shared" si="67"/>
        <v>-1.7636315491427013</v>
      </c>
      <c r="C432" s="1">
        <f t="shared" si="68"/>
        <v>82662.88806486917</v>
      </c>
      <c r="D432" s="1">
        <f t="shared" si="69"/>
        <v>37779.23535988093</v>
      </c>
      <c r="E432" s="9">
        <f t="shared" si="70"/>
        <v>0.75227866915513</v>
      </c>
      <c r="F432" s="9">
        <f t="shared" si="71"/>
        <v>25.828234307659464</v>
      </c>
      <c r="G432" s="3">
        <f t="shared" si="72"/>
        <v>975770.9428392181</v>
      </c>
      <c r="H432" s="8">
        <f t="shared" si="73"/>
        <v>0.029993407506027407</v>
      </c>
      <c r="I432" s="3">
        <f t="shared" si="65"/>
        <v>805011.0278423548</v>
      </c>
      <c r="J432" s="3">
        <f t="shared" si="74"/>
        <v>291429.04536854755</v>
      </c>
    </row>
    <row r="433" spans="1:10" ht="12.75">
      <c r="A433">
        <f t="shared" si="66"/>
        <v>111</v>
      </c>
      <c r="B433" s="1">
        <f t="shared" si="67"/>
        <v>-1.6648572103722472</v>
      </c>
      <c r="C433" s="1">
        <f t="shared" si="68"/>
        <v>82661.2232076588</v>
      </c>
      <c r="D433" s="1">
        <f t="shared" si="69"/>
        <v>37779.00709247857</v>
      </c>
      <c r="E433" s="9">
        <f t="shared" si="70"/>
        <v>0.7748470292297839</v>
      </c>
      <c r="F433" s="9">
        <f t="shared" si="71"/>
        <v>26.603081336889247</v>
      </c>
      <c r="G433" s="3">
        <f t="shared" si="72"/>
        <v>1005037.9985081231</v>
      </c>
      <c r="H433" s="8">
        <f t="shared" si="73"/>
        <v>0.02999377659653008</v>
      </c>
      <c r="I433" s="3">
        <f t="shared" si="65"/>
        <v>829156.3487692015</v>
      </c>
      <c r="J433" s="3">
        <f t="shared" si="74"/>
        <v>297257.6262759185</v>
      </c>
    </row>
    <row r="434" spans="1:10" ht="12.75">
      <c r="A434">
        <f t="shared" si="66"/>
        <v>112</v>
      </c>
      <c r="B434" s="1">
        <f t="shared" si="67"/>
        <v>-1.5716154289548285</v>
      </c>
      <c r="C434" s="1">
        <f t="shared" si="68"/>
        <v>82659.65159222984</v>
      </c>
      <c r="D434" s="1">
        <f t="shared" si="69"/>
        <v>37778.79160643842</v>
      </c>
      <c r="E434" s="9">
        <f t="shared" si="70"/>
        <v>0.7980924401066773</v>
      </c>
      <c r="F434" s="9">
        <f t="shared" si="71"/>
        <v>27.401173776995925</v>
      </c>
      <c r="G434" s="3">
        <f t="shared" si="72"/>
        <v>1035183.2338929342</v>
      </c>
      <c r="H434" s="8">
        <f t="shared" si="73"/>
        <v>0.02999412502766921</v>
      </c>
      <c r="I434" s="3">
        <f t="shared" si="65"/>
        <v>854026.1679616707</v>
      </c>
      <c r="J434" s="3">
        <f t="shared" si="74"/>
        <v>303202.7788014369</v>
      </c>
    </row>
    <row r="435" spans="1:10" ht="12.75">
      <c r="A435">
        <f t="shared" si="66"/>
        <v>113</v>
      </c>
      <c r="B435" s="1">
        <f t="shared" si="67"/>
        <v>-1.483596251664494</v>
      </c>
      <c r="C435" s="1">
        <f t="shared" si="68"/>
        <v>82658.16799597818</v>
      </c>
      <c r="D435" s="1">
        <f t="shared" si="69"/>
        <v>37778.58818617968</v>
      </c>
      <c r="E435" s="9">
        <f t="shared" si="70"/>
        <v>0.8220352133098777</v>
      </c>
      <c r="F435" s="9">
        <f t="shared" si="71"/>
        <v>28.223208990305803</v>
      </c>
      <c r="G435" s="3">
        <f t="shared" si="72"/>
        <v>1066232.989737247</v>
      </c>
      <c r="H435" s="8">
        <f t="shared" si="73"/>
        <v>0.02999445395531213</v>
      </c>
      <c r="I435" s="3">
        <f t="shared" si="65"/>
        <v>879642.2165332286</v>
      </c>
      <c r="J435" s="3">
        <f t="shared" si="74"/>
        <v>309266.83437746565</v>
      </c>
    </row>
    <row r="436" spans="1:10" ht="12.75">
      <c r="A436">
        <f t="shared" si="66"/>
        <v>114</v>
      </c>
      <c r="B436" s="1">
        <f t="shared" si="67"/>
        <v>-1.4005070968105429</v>
      </c>
      <c r="C436" s="1">
        <f t="shared" si="68"/>
        <v>82656.76748888136</v>
      </c>
      <c r="D436" s="1">
        <f t="shared" si="69"/>
        <v>37778.396156175</v>
      </c>
      <c r="E436" s="9">
        <f t="shared" si="70"/>
        <v>0.8466962697091741</v>
      </c>
      <c r="F436" s="9">
        <f t="shared" si="71"/>
        <v>29.069905260014977</v>
      </c>
      <c r="G436" s="3">
        <f t="shared" si="72"/>
        <v>1098214.397135321</v>
      </c>
      <c r="H436" s="8">
        <f t="shared" si="73"/>
        <v>0.029994764470714214</v>
      </c>
      <c r="I436" s="3">
        <f t="shared" si="65"/>
        <v>906026.8776366399</v>
      </c>
      <c r="J436" s="3">
        <f t="shared" si="74"/>
        <v>315452.17106501496</v>
      </c>
    </row>
    <row r="437" spans="1:10" ht="12.75">
      <c r="A437">
        <f t="shared" si="66"/>
        <v>115</v>
      </c>
      <c r="B437" s="1">
        <f t="shared" si="67"/>
        <v>-1.3220717798849364</v>
      </c>
      <c r="C437" s="1">
        <f t="shared" si="68"/>
        <v>82655.44541710148</v>
      </c>
      <c r="D437" s="1">
        <f t="shared" si="69"/>
        <v>37778.2148787095</v>
      </c>
      <c r="E437" s="9">
        <f t="shared" si="70"/>
        <v>0.8720971578004493</v>
      </c>
      <c r="F437" s="9">
        <f t="shared" si="71"/>
        <v>29.942002417815427</v>
      </c>
      <c r="G437" s="3">
        <f t="shared" si="72"/>
        <v>1131155.4012390706</v>
      </c>
      <c r="H437" s="8">
        <f t="shared" si="73"/>
        <v>0.029995057604121505</v>
      </c>
      <c r="I437" s="3">
        <f t="shared" si="65"/>
        <v>933203.2060222331</v>
      </c>
      <c r="J437" s="3">
        <f t="shared" si="74"/>
        <v>321761.21448631526</v>
      </c>
    </row>
    <row r="438" spans="1:10" ht="12.75">
      <c r="A438">
        <f t="shared" si="66"/>
        <v>116</v>
      </c>
      <c r="B438" s="1">
        <f t="shared" si="67"/>
        <v>-1.248029593956744</v>
      </c>
      <c r="C438" s="1">
        <f t="shared" si="68"/>
        <v>82654.19738750752</v>
      </c>
      <c r="D438" s="1">
        <f t="shared" si="69"/>
        <v>37778.04375176523</v>
      </c>
      <c r="E438" s="9">
        <f t="shared" si="70"/>
        <v>0.8982600725344628</v>
      </c>
      <c r="F438" s="9">
        <f t="shared" si="71"/>
        <v>30.84026249034989</v>
      </c>
      <c r="G438" s="3">
        <f t="shared" si="72"/>
        <v>1165084.7856763622</v>
      </c>
      <c r="H438" s="8">
        <f t="shared" si="73"/>
        <v>0.029995334328179236</v>
      </c>
      <c r="I438" s="3">
        <f t="shared" si="65"/>
        <v>961194.9481829988</v>
      </c>
      <c r="J438" s="3">
        <f t="shared" si="74"/>
        <v>328196.43877604156</v>
      </c>
    </row>
    <row r="439" spans="1:10" ht="12.75">
      <c r="A439">
        <f t="shared" si="66"/>
        <v>117</v>
      </c>
      <c r="B439" s="1">
        <f t="shared" si="67"/>
        <v>-1.1781344416867796</v>
      </c>
      <c r="C439" s="1">
        <f t="shared" si="68"/>
        <v>82653.01925306584</v>
      </c>
      <c r="D439" s="1">
        <f t="shared" si="69"/>
        <v>37777.88220702364</v>
      </c>
      <c r="E439" s="9">
        <f t="shared" si="70"/>
        <v>0.9252078747104967</v>
      </c>
      <c r="F439" s="9">
        <f t="shared" si="71"/>
        <v>31.765470365060388</v>
      </c>
      <c r="G439" s="3">
        <f t="shared" si="72"/>
        <v>1200032.1977019517</v>
      </c>
      <c r="H439" s="8">
        <f t="shared" si="73"/>
        <v>0.02999559556114331</v>
      </c>
      <c r="I439" s="3">
        <f t="shared" si="65"/>
        <v>990026.5631041101</v>
      </c>
      <c r="J439" s="3">
        <f t="shared" si="74"/>
        <v>334760.3675515624</v>
      </c>
    </row>
    <row r="440" spans="1:10" ht="12.75">
      <c r="A440">
        <f t="shared" si="66"/>
        <v>118</v>
      </c>
      <c r="B440" s="1">
        <f t="shared" si="67"/>
        <v>-1.1121540161302619</v>
      </c>
      <c r="C440" s="1">
        <f t="shared" si="68"/>
        <v>82651.90709904971</v>
      </c>
      <c r="D440" s="1">
        <f t="shared" si="69"/>
        <v>37777.729707980034</v>
      </c>
      <c r="E440" s="9">
        <f t="shared" si="70"/>
        <v>0.9529641109518115</v>
      </c>
      <c r="F440" s="9">
        <f t="shared" si="71"/>
        <v>32.7184344760122</v>
      </c>
      <c r="G440" s="3">
        <f t="shared" si="72"/>
        <v>1236028.1741030442</v>
      </c>
      <c r="H440" s="8">
        <f t="shared" si="73"/>
        <v>0.02999584216992209</v>
      </c>
      <c r="I440" s="3">
        <f t="shared" si="65"/>
        <v>1019723.2436350114</v>
      </c>
      <c r="J440" s="3">
        <f t="shared" si="74"/>
        <v>341455.5749025936</v>
      </c>
    </row>
    <row r="441" spans="1:10" ht="12.75">
      <c r="A441">
        <f t="shared" si="66"/>
        <v>119</v>
      </c>
      <c r="B441" s="1">
        <f t="shared" si="67"/>
        <v>-1.0498690274716864</v>
      </c>
      <c r="C441" s="1">
        <f t="shared" si="68"/>
        <v>82650.85723002224</v>
      </c>
      <c r="D441" s="1">
        <f t="shared" si="69"/>
        <v>37777.58574816324</v>
      </c>
      <c r="E441" s="9">
        <f t="shared" si="70"/>
        <v>0.9815530342803659</v>
      </c>
      <c r="F441" s="9">
        <f t="shared" si="71"/>
        <v>33.699987510292566</v>
      </c>
      <c r="G441" s="3">
        <f t="shared" si="72"/>
        <v>1273104.1678821077</v>
      </c>
      <c r="H441" s="8">
        <f t="shared" si="73"/>
        <v>0.029996074972941947</v>
      </c>
      <c r="I441" s="3">
        <f t="shared" si="65"/>
        <v>1050310.9385027387</v>
      </c>
      <c r="J441" s="3">
        <f t="shared" si="74"/>
        <v>348284.6864006455</v>
      </c>
    </row>
    <row r="442" spans="1:10" ht="12.75">
      <c r="A442">
        <f t="shared" si="66"/>
        <v>120</v>
      </c>
      <c r="B442" s="1">
        <f t="shared" si="67"/>
        <v>-0.9910724732126255</v>
      </c>
      <c r="C442" s="1">
        <f t="shared" si="68"/>
        <v>82649.86615754903</v>
      </c>
      <c r="D442" s="1">
        <f t="shared" si="69"/>
        <v>37777.44984945489</v>
      </c>
      <c r="E442" s="9">
        <f t="shared" si="70"/>
        <v>1.010999625308777</v>
      </c>
      <c r="F442" s="9">
        <f t="shared" si="71"/>
        <v>34.71098713560134</v>
      </c>
      <c r="G442" s="3">
        <f t="shared" si="72"/>
        <v>1311292.5757402536</v>
      </c>
      <c r="H442" s="8">
        <f t="shared" si="73"/>
        <v>0.02999629474285267</v>
      </c>
      <c r="I442" s="3">
        <f t="shared" si="65"/>
        <v>1081816.374985709</v>
      </c>
      <c r="J442" s="3">
        <f t="shared" si="74"/>
        <v>355250.38012865843</v>
      </c>
    </row>
    <row r="443" spans="1:10" ht="12.75">
      <c r="A443">
        <f t="shared" si="66"/>
        <v>121</v>
      </c>
      <c r="B443" s="1">
        <f t="shared" si="67"/>
        <v>-0.9355689493168029</v>
      </c>
      <c r="C443" s="1">
        <f t="shared" si="68"/>
        <v>82648.9305885997</v>
      </c>
      <c r="D443" s="1">
        <f t="shared" si="69"/>
        <v>37777.32156050271</v>
      </c>
      <c r="E443" s="9">
        <f t="shared" si="70"/>
        <v>1.0413296140680401</v>
      </c>
      <c r="F443" s="9">
        <f t="shared" si="71"/>
        <v>35.75231674966938</v>
      </c>
      <c r="G443" s="3">
        <f t="shared" si="72"/>
        <v>1350626.7663852072</v>
      </c>
      <c r="H443" s="8">
        <f t="shared" si="73"/>
        <v>0.029996502209088324</v>
      </c>
      <c r="I443" s="3">
        <f t="shared" si="65"/>
        <v>1114267.082267796</v>
      </c>
      <c r="J443" s="3">
        <f t="shared" si="74"/>
        <v>362355.38773123163</v>
      </c>
    </row>
    <row r="444" spans="1:10" ht="12.75">
      <c r="A444">
        <f t="shared" si="66"/>
        <v>122</v>
      </c>
      <c r="B444" s="1">
        <f t="shared" si="67"/>
        <v>-0.8831740000032369</v>
      </c>
      <c r="C444" s="1">
        <f t="shared" si="68"/>
        <v>82648.0474145997</v>
      </c>
      <c r="D444" s="1">
        <f t="shared" si="69"/>
        <v>37777.200455222555</v>
      </c>
      <c r="E444" s="9">
        <f t="shared" si="70"/>
        <v>1.0725695024900814</v>
      </c>
      <c r="F444" s="9">
        <f t="shared" si="71"/>
        <v>36.824886252159466</v>
      </c>
      <c r="G444" s="3">
        <f t="shared" si="72"/>
        <v>1391141.1096885975</v>
      </c>
      <c r="H444" s="8">
        <f t="shared" si="73"/>
        <v>0.029996698060280682</v>
      </c>
      <c r="I444" s="3">
        <f t="shared" si="65"/>
        <v>1147691.415493093</v>
      </c>
      <c r="J444" s="3">
        <f t="shared" si="74"/>
        <v>369602.49548585626</v>
      </c>
    </row>
    <row r="445" spans="1:10" ht="12.75">
      <c r="A445">
        <f t="shared" si="66"/>
        <v>123</v>
      </c>
      <c r="B445" s="1">
        <f t="shared" si="67"/>
        <v>-0.8337135040292196</v>
      </c>
      <c r="C445" s="1">
        <f t="shared" si="68"/>
        <v>82647.21370109566</v>
      </c>
      <c r="D445" s="1">
        <f t="shared" si="69"/>
        <v>37777.08613138426</v>
      </c>
      <c r="E445" s="9">
        <f t="shared" si="70"/>
        <v>1.104746587564784</v>
      </c>
      <c r="F445" s="9">
        <f t="shared" si="71"/>
        <v>37.92963283972425</v>
      </c>
      <c r="G445" s="3">
        <f t="shared" si="72"/>
        <v>1432871.006718044</v>
      </c>
      <c r="H445" s="8">
        <f t="shared" si="73"/>
        <v>0.02999688294653843</v>
      </c>
      <c r="I445" s="3">
        <f t="shared" si="65"/>
        <v>1182118.5805423863</v>
      </c>
      <c r="J445" s="3">
        <f t="shared" si="74"/>
        <v>376994.54539557337</v>
      </c>
    </row>
    <row r="446" spans="1:10" ht="12.75">
      <c r="A446">
        <f t="shared" si="66"/>
        <v>124</v>
      </c>
      <c r="B446" s="1">
        <f t="shared" si="67"/>
        <v>-0.787023095407676</v>
      </c>
      <c r="C446" s="1">
        <f t="shared" si="68"/>
        <v>82646.42667800025</v>
      </c>
      <c r="D446" s="1">
        <f t="shared" si="69"/>
        <v>37776.97820927645</v>
      </c>
      <c r="E446" s="9">
        <f t="shared" si="70"/>
        <v>1.1378889851917273</v>
      </c>
      <c r="F446" s="9">
        <f t="shared" si="71"/>
        <v>39.06752182491598</v>
      </c>
      <c r="G446" s="3">
        <f t="shared" si="72"/>
        <v>1475852.920670283</v>
      </c>
      <c r="H446" s="8">
        <f t="shared" si="73"/>
        <v>0.029997057481599906</v>
      </c>
      <c r="I446" s="3">
        <f t="shared" si="65"/>
        <v>1217578.6595529835</v>
      </c>
      <c r="J446" s="3">
        <f t="shared" si="74"/>
        <v>384534.43630348484</v>
      </c>
    </row>
    <row r="447" spans="1:10" ht="12.75">
      <c r="A447">
        <f t="shared" si="66"/>
        <v>125</v>
      </c>
      <c r="B447" s="1">
        <f t="shared" si="67"/>
        <v>-0.7429476166416862</v>
      </c>
      <c r="C447" s="1">
        <f t="shared" si="68"/>
        <v>82645.68373038361</v>
      </c>
      <c r="D447" s="1">
        <f t="shared" si="69"/>
        <v>37776.87633044626</v>
      </c>
      <c r="E447" s="9">
        <f t="shared" si="70"/>
        <v>1.1720256547474792</v>
      </c>
      <c r="F447" s="9">
        <f t="shared" si="71"/>
        <v>40.23954747966346</v>
      </c>
      <c r="G447" s="3">
        <f t="shared" si="72"/>
        <v>1520124.408732367</v>
      </c>
      <c r="H447" s="8">
        <f t="shared" si="73"/>
        <v>0.029997222244867953</v>
      </c>
      <c r="I447" s="3">
        <f t="shared" si="65"/>
        <v>1254102.6372042026</v>
      </c>
      <c r="J447" s="3">
        <f t="shared" si="74"/>
        <v>392225.12502955453</v>
      </c>
    </row>
    <row r="448" spans="1:10" ht="12.75">
      <c r="A448">
        <f t="shared" si="66"/>
        <v>126</v>
      </c>
      <c r="B448" s="1">
        <f t="shared" si="67"/>
        <v>-0.7013406025935183</v>
      </c>
      <c r="C448" s="1">
        <f t="shared" si="68"/>
        <v>82644.98238978101</v>
      </c>
      <c r="D448" s="1">
        <f t="shared" si="69"/>
        <v>37776.78015650939</v>
      </c>
      <c r="E448" s="9">
        <f t="shared" si="70"/>
        <v>1.2071864243899038</v>
      </c>
      <c r="F448" s="9">
        <f t="shared" si="71"/>
        <v>41.44673390405336</v>
      </c>
      <c r="G448" s="3">
        <f t="shared" si="72"/>
        <v>1565724.154898768</v>
      </c>
      <c r="H448" s="8">
        <f t="shared" si="73"/>
        <v>0.02999737778332679</v>
      </c>
      <c r="I448" s="3">
        <f t="shared" si="65"/>
        <v>1291722.4277914835</v>
      </c>
      <c r="J448" s="3">
        <f t="shared" si="74"/>
        <v>400069.62753014563</v>
      </c>
    </row>
    <row r="449" spans="1:10" ht="12.75">
      <c r="A449">
        <f t="shared" si="66"/>
        <v>127</v>
      </c>
      <c r="B449" s="1">
        <f t="shared" si="67"/>
        <v>-0.6620637933383478</v>
      </c>
      <c r="C449" s="1">
        <f t="shared" si="68"/>
        <v>82644.32032598768</v>
      </c>
      <c r="D449" s="1">
        <f t="shared" si="69"/>
        <v>37776.68936802674</v>
      </c>
      <c r="E449" s="9">
        <f t="shared" si="70"/>
        <v>1.2434020171216007</v>
      </c>
      <c r="F449" s="9">
        <f t="shared" si="71"/>
        <v>42.690135921174964</v>
      </c>
      <c r="G449" s="3">
        <f t="shared" si="72"/>
        <v>1612692.0037730667</v>
      </c>
      <c r="H449" s="8">
        <f t="shared" si="73"/>
        <v>0.02999752461335396</v>
      </c>
      <c r="I449" s="3">
        <f t="shared" si="65"/>
        <v>1330470.9031127798</v>
      </c>
      <c r="J449" s="3">
        <f t="shared" si="74"/>
        <v>408071.02008074854</v>
      </c>
    </row>
    <row r="450" spans="1:10" ht="12.75">
      <c r="A450">
        <f t="shared" si="66"/>
        <v>128</v>
      </c>
      <c r="B450" s="1">
        <f t="shared" si="67"/>
        <v>-0.6249866743355597</v>
      </c>
      <c r="C450" s="1">
        <f t="shared" si="68"/>
        <v>82643.69533931334</v>
      </c>
      <c r="D450" s="1">
        <f t="shared" si="69"/>
        <v>37776.60366344405</v>
      </c>
      <c r="E450" s="9">
        <f t="shared" si="70"/>
        <v>1.280704077635249</v>
      </c>
      <c r="F450" s="9">
        <f t="shared" si="71"/>
        <v>43.97083999881021</v>
      </c>
      <c r="G450" s="3">
        <f t="shared" si="72"/>
        <v>1661068.9953837662</v>
      </c>
      <c r="H450" s="8">
        <f t="shared" si="73"/>
        <v>0.02999766322243577</v>
      </c>
      <c r="I450" s="3">
        <f t="shared" si="65"/>
        <v>1370381.9211916071</v>
      </c>
      <c r="J450" s="3">
        <f t="shared" si="74"/>
        <v>416232.4404823635</v>
      </c>
    </row>
    <row r="451" spans="1:10" ht="12.75">
      <c r="A451">
        <f t="shared" si="66"/>
        <v>129</v>
      </c>
      <c r="B451" s="1">
        <f t="shared" si="67"/>
        <v>-0.5899860423587597</v>
      </c>
      <c r="C451" s="1">
        <f t="shared" si="68"/>
        <v>82643.10535327099</v>
      </c>
      <c r="D451" s="1">
        <f t="shared" si="69"/>
        <v>37776.52275809071</v>
      </c>
      <c r="E451" s="9">
        <f t="shared" si="70"/>
        <v>1.3191251999643063</v>
      </c>
      <c r="F451" s="9">
        <f t="shared" si="71"/>
        <v>45.28996519877452</v>
      </c>
      <c r="G451" s="3">
        <f t="shared" si="72"/>
        <v>1710897.4010446416</v>
      </c>
      <c r="H451" s="8">
        <f t="shared" si="73"/>
        <v>0.029997794070777434</v>
      </c>
      <c r="I451" s="3">
        <f aca="true" t="shared" si="75" ref="I451:I514">(1-s)*G451</f>
        <v>1411490.3558618294</v>
      </c>
      <c r="J451" s="3">
        <f t="shared" si="74"/>
        <v>424557.0892920108</v>
      </c>
    </row>
    <row r="452" spans="1:10" ht="12.75">
      <c r="A452">
        <f aca="true" t="shared" si="76" ref="A452:A515">A451+1</f>
        <v>130</v>
      </c>
      <c r="B452" s="1">
        <f aca="true" t="shared" si="77" ref="B452:B515">s*D451-(delta+n+g_new)*C451</f>
        <v>-0.5569455958057006</v>
      </c>
      <c r="C452" s="1">
        <f aca="true" t="shared" si="78" ref="C452:C515">C451+B452</f>
        <v>82642.54840767519</v>
      </c>
      <c r="D452" s="1">
        <f aca="true" t="shared" si="79" ref="D452:D515">A*(C452^alpha)</f>
        <v>37776.44638323461</v>
      </c>
      <c r="E452" s="9">
        <f aca="true" t="shared" si="80" ref="E452:E515">F451*g_new</f>
        <v>1.3586989559632354</v>
      </c>
      <c r="F452" s="9">
        <f aca="true" t="shared" si="81" ref="F452:F515">F451+E452</f>
        <v>46.64866415473775</v>
      </c>
      <c r="G452" s="3">
        <f aca="true" t="shared" si="82" ref="G452:G515">D452*F452</f>
        <v>1762220.760290969</v>
      </c>
      <c r="H452" s="8">
        <f aca="true" t="shared" si="83" ref="H452:H515">(G452-G451)/G451</f>
        <v>0.02999791759283183</v>
      </c>
      <c r="I452" s="3">
        <f t="shared" si="75"/>
        <v>1453832.1272400492</v>
      </c>
      <c r="J452" s="3">
        <f aca="true" t="shared" si="84" ref="J452:J515">J451*(1+g)</f>
        <v>433048.23107785103</v>
      </c>
    </row>
    <row r="453" spans="1:10" ht="12.75">
      <c r="A453">
        <f t="shared" si="76"/>
        <v>131</v>
      </c>
      <c r="B453" s="1">
        <f t="shared" si="77"/>
        <v>-0.5257555479593066</v>
      </c>
      <c r="C453" s="1">
        <f t="shared" si="78"/>
        <v>82642.02265212723</v>
      </c>
      <c r="D453" s="1">
        <f t="shared" si="79"/>
        <v>37776.37428518993</v>
      </c>
      <c r="E453" s="9">
        <f t="shared" si="80"/>
        <v>1.3994599246421324</v>
      </c>
      <c r="F453" s="9">
        <f t="shared" si="81"/>
        <v>48.04812407937988</v>
      </c>
      <c r="G453" s="3">
        <f t="shared" si="82"/>
        <v>1815083.9189239012</v>
      </c>
      <c r="H453" s="8">
        <f t="shared" si="83"/>
        <v>0.029998034198736676</v>
      </c>
      <c r="I453" s="3">
        <f t="shared" si="75"/>
        <v>1497444.2331122183</v>
      </c>
      <c r="J453" s="3">
        <f t="shared" si="84"/>
        <v>441709.19569940807</v>
      </c>
    </row>
    <row r="454" spans="1:10" ht="12.75">
      <c r="A454">
        <f t="shared" si="76"/>
        <v>132</v>
      </c>
      <c r="B454" s="1">
        <f t="shared" si="77"/>
        <v>-0.49631226194105693</v>
      </c>
      <c r="C454" s="1">
        <f t="shared" si="78"/>
        <v>82641.52633986529</v>
      </c>
      <c r="D454" s="1">
        <f t="shared" si="79"/>
        <v>37776.306224474894</v>
      </c>
      <c r="E454" s="9">
        <f t="shared" si="80"/>
        <v>1.4414437223813965</v>
      </c>
      <c r="F454" s="9">
        <f t="shared" si="81"/>
        <v>49.489567801761275</v>
      </c>
      <c r="G454" s="3">
        <f t="shared" si="82"/>
        <v>1869533.0681962469</v>
      </c>
      <c r="H454" s="8">
        <f t="shared" si="83"/>
        <v>0.02999814427567992</v>
      </c>
      <c r="I454" s="3">
        <f t="shared" si="75"/>
        <v>1542364.7812619035</v>
      </c>
      <c r="J454" s="3">
        <f t="shared" si="84"/>
        <v>450543.37961339625</v>
      </c>
    </row>
    <row r="455" spans="1:10" ht="12.75">
      <c r="A455">
        <f t="shared" si="76"/>
        <v>133</v>
      </c>
      <c r="B455" s="1">
        <f t="shared" si="77"/>
        <v>-0.46851790611708566</v>
      </c>
      <c r="C455" s="1">
        <f t="shared" si="78"/>
        <v>82641.05782195917</v>
      </c>
      <c r="D455" s="1">
        <f t="shared" si="79"/>
        <v>37776.24197501655</v>
      </c>
      <c r="E455" s="9">
        <f t="shared" si="80"/>
        <v>1.4846870340528382</v>
      </c>
      <c r="F455" s="9">
        <f t="shared" si="81"/>
        <v>50.974254835814115</v>
      </c>
      <c r="G455" s="3">
        <f t="shared" si="82"/>
        <v>1925615.7851738716</v>
      </c>
      <c r="H455" s="8">
        <f t="shared" si="83"/>
        <v>0.029998248189177058</v>
      </c>
      <c r="I455" s="3">
        <f t="shared" si="75"/>
        <v>1588633.022768444</v>
      </c>
      <c r="J455" s="3">
        <f t="shared" si="84"/>
        <v>459554.2472056642</v>
      </c>
    </row>
    <row r="456" spans="1:10" ht="12.75">
      <c r="A456">
        <f t="shared" si="76"/>
        <v>134</v>
      </c>
      <c r="B456" s="1">
        <f t="shared" si="77"/>
        <v>-0.4422801288374103</v>
      </c>
      <c r="C456" s="1">
        <f t="shared" si="78"/>
        <v>82640.61554183034</v>
      </c>
      <c r="D456" s="1">
        <f t="shared" si="79"/>
        <v>37776.181323400124</v>
      </c>
      <c r="E456" s="9">
        <f t="shared" si="80"/>
        <v>1.5292276450744233</v>
      </c>
      <c r="F456" s="9">
        <f t="shared" si="81"/>
        <v>52.503482480888536</v>
      </c>
      <c r="G456" s="3">
        <f t="shared" si="82"/>
        <v>1983381.074308007</v>
      </c>
      <c r="H456" s="8">
        <f t="shared" si="83"/>
        <v>0.02999834628428724</v>
      </c>
      <c r="I456" s="3">
        <f t="shared" si="75"/>
        <v>1636289.3863041056</v>
      </c>
      <c r="J456" s="3">
        <f t="shared" si="84"/>
        <v>468745.33214977745</v>
      </c>
    </row>
    <row r="457" spans="1:10" ht="12.75">
      <c r="A457">
        <f t="shared" si="76"/>
        <v>135</v>
      </c>
      <c r="B457" s="1">
        <f t="shared" si="77"/>
        <v>-0.41751175140598207</v>
      </c>
      <c r="C457" s="1">
        <f t="shared" si="78"/>
        <v>82640.19803007893</v>
      </c>
      <c r="D457" s="1">
        <f t="shared" si="79"/>
        <v>37776.124068160396</v>
      </c>
      <c r="E457" s="9">
        <f t="shared" si="80"/>
        <v>1.575104474426656</v>
      </c>
      <c r="F457" s="9">
        <f t="shared" si="81"/>
        <v>54.078586955315195</v>
      </c>
      <c r="G457" s="3">
        <f t="shared" si="82"/>
        <v>2042879.4102547872</v>
      </c>
      <c r="H457" s="8">
        <f t="shared" si="83"/>
        <v>0.02999843888675749</v>
      </c>
      <c r="I457" s="3">
        <f t="shared" si="75"/>
        <v>1685375.5134601993</v>
      </c>
      <c r="J457" s="3">
        <f t="shared" si="84"/>
        <v>478120.238792773</v>
      </c>
    </row>
    <row r="458" spans="1:10" ht="12.75">
      <c r="A458">
        <f t="shared" si="76"/>
        <v>136</v>
      </c>
      <c r="B458" s="1">
        <f t="shared" si="77"/>
        <v>-0.39413047824564273</v>
      </c>
      <c r="C458" s="1">
        <f t="shared" si="78"/>
        <v>82639.80389960068</v>
      </c>
      <c r="D458" s="1">
        <f t="shared" si="79"/>
        <v>37776.070019112645</v>
      </c>
      <c r="E458" s="9">
        <f t="shared" si="80"/>
        <v>1.6223576086594558</v>
      </c>
      <c r="F458" s="9">
        <f t="shared" si="81"/>
        <v>55.70094456397465</v>
      </c>
      <c r="G458" s="3">
        <f t="shared" si="82"/>
        <v>2104162.7819794184</v>
      </c>
      <c r="H458" s="8">
        <f t="shared" si="83"/>
        <v>0.029998526304099337</v>
      </c>
      <c r="I458" s="3">
        <f t="shared" si="75"/>
        <v>1735934.29513302</v>
      </c>
      <c r="J458" s="3">
        <f t="shared" si="84"/>
        <v>487682.64356862847</v>
      </c>
    </row>
    <row r="459" spans="1:10" ht="12.75">
      <c r="A459">
        <f t="shared" si="76"/>
        <v>137</v>
      </c>
      <c r="B459" s="1">
        <f t="shared" si="77"/>
        <v>-0.37205862334212725</v>
      </c>
      <c r="C459" s="1">
        <f t="shared" si="78"/>
        <v>82639.43184097734</v>
      </c>
      <c r="D459" s="1">
        <f t="shared" si="79"/>
        <v>37776.01899672117</v>
      </c>
      <c r="E459" s="9">
        <f t="shared" si="80"/>
        <v>1.6710283369192396</v>
      </c>
      <c r="F459" s="9">
        <f t="shared" si="81"/>
        <v>57.371972900893894</v>
      </c>
      <c r="G459" s="3">
        <f t="shared" si="82"/>
        <v>2167284.73818354</v>
      </c>
      <c r="H459" s="8">
        <f t="shared" si="83"/>
        <v>0.029998608826614485</v>
      </c>
      <c r="I459" s="3">
        <f t="shared" si="75"/>
        <v>1788009.9090014203</v>
      </c>
      <c r="J459" s="3">
        <f t="shared" si="84"/>
        <v>497436.29644000105</v>
      </c>
    </row>
    <row r="460" spans="1:10" ht="12.75">
      <c r="A460">
        <f t="shared" si="76"/>
        <v>138</v>
      </c>
      <c r="B460" s="1">
        <f t="shared" si="77"/>
        <v>-0.3512228519830387</v>
      </c>
      <c r="C460" s="1">
        <f t="shared" si="78"/>
        <v>82639.08061812536</v>
      </c>
      <c r="D460" s="1">
        <f t="shared" si="79"/>
        <v>37775.97083150306</v>
      </c>
      <c r="E460" s="9">
        <f t="shared" si="80"/>
        <v>1.7211591870268168</v>
      </c>
      <c r="F460" s="9">
        <f t="shared" si="81"/>
        <v>59.09313208792071</v>
      </c>
      <c r="G460" s="3">
        <f t="shared" si="82"/>
        <v>2232300.43409545</v>
      </c>
      <c r="H460" s="8">
        <f t="shared" si="83"/>
        <v>0.02999868672835384</v>
      </c>
      <c r="I460" s="3">
        <f t="shared" si="75"/>
        <v>1841647.8581287463</v>
      </c>
      <c r="J460" s="3">
        <f t="shared" si="84"/>
        <v>507385.02236880106</v>
      </c>
    </row>
    <row r="461" spans="1:10" ht="12.75">
      <c r="A461">
        <f t="shared" si="76"/>
        <v>139</v>
      </c>
      <c r="B461" s="1">
        <f t="shared" si="77"/>
        <v>-0.3315539369932594</v>
      </c>
      <c r="C461" s="1">
        <f t="shared" si="78"/>
        <v>82638.74906418836</v>
      </c>
      <c r="D461" s="1">
        <f t="shared" si="79"/>
        <v>37775.92536346537</v>
      </c>
      <c r="E461" s="9">
        <f t="shared" si="80"/>
        <v>1.7727939626376212</v>
      </c>
      <c r="F461" s="9">
        <f t="shared" si="81"/>
        <v>60.86592605055833</v>
      </c>
      <c r="G461" s="3">
        <f t="shared" si="82"/>
        <v>2299266.679664094</v>
      </c>
      <c r="H461" s="8">
        <f t="shared" si="83"/>
        <v>0.029998760268027794</v>
      </c>
      <c r="I461" s="3">
        <f t="shared" si="75"/>
        <v>1896895.0107228775</v>
      </c>
      <c r="J461" s="3">
        <f t="shared" si="84"/>
        <v>517532.72281617706</v>
      </c>
    </row>
    <row r="462" spans="1:10" ht="12.75">
      <c r="A462">
        <f t="shared" si="76"/>
        <v>140</v>
      </c>
      <c r="B462" s="1">
        <f t="shared" si="77"/>
        <v>-0.3129865286300628</v>
      </c>
      <c r="C462" s="1">
        <f t="shared" si="78"/>
        <v>82638.43607765973</v>
      </c>
      <c r="D462" s="1">
        <f t="shared" si="79"/>
        <v>37775.882441573805</v>
      </c>
      <c r="E462" s="9">
        <f t="shared" si="80"/>
        <v>1.8259777815167497</v>
      </c>
      <c r="F462" s="9">
        <f t="shared" si="81"/>
        <v>62.69190383207508</v>
      </c>
      <c r="G462" s="3">
        <f t="shared" si="82"/>
        <v>2368241.9891989185</v>
      </c>
      <c r="H462" s="8">
        <f t="shared" si="83"/>
        <v>0.02999882968986496</v>
      </c>
      <c r="I462" s="3">
        <f t="shared" si="75"/>
        <v>1953799.6410891076</v>
      </c>
      <c r="J462" s="3">
        <f t="shared" si="84"/>
        <v>527883.3772725007</v>
      </c>
    </row>
    <row r="463" spans="1:10" ht="12.75">
      <c r="A463">
        <f t="shared" si="76"/>
        <v>141</v>
      </c>
      <c r="B463" s="1">
        <f t="shared" si="77"/>
        <v>-0.29545893736303697</v>
      </c>
      <c r="C463" s="1">
        <f t="shared" si="78"/>
        <v>82638.14061872236</v>
      </c>
      <c r="D463" s="1">
        <f t="shared" si="79"/>
        <v>37775.841923251195</v>
      </c>
      <c r="E463" s="9">
        <f t="shared" si="80"/>
        <v>1.8807571149622522</v>
      </c>
      <c r="F463" s="9">
        <f t="shared" si="81"/>
        <v>64.57266094703733</v>
      </c>
      <c r="G463" s="3">
        <f t="shared" si="82"/>
        <v>2439286.632498978</v>
      </c>
      <c r="H463" s="8">
        <f t="shared" si="83"/>
        <v>0.029998895224423953</v>
      </c>
      <c r="I463" s="3">
        <f t="shared" si="75"/>
        <v>2012411.4718116568</v>
      </c>
      <c r="J463" s="3">
        <f t="shared" si="84"/>
        <v>538441.0448179507</v>
      </c>
    </row>
    <row r="464" spans="1:10" ht="12.75">
      <c r="A464">
        <f t="shared" si="76"/>
        <v>142</v>
      </c>
      <c r="B464" s="1">
        <f t="shared" si="77"/>
        <v>-0.2789129288303229</v>
      </c>
      <c r="C464" s="1">
        <f t="shared" si="78"/>
        <v>82637.86170579353</v>
      </c>
      <c r="D464" s="1">
        <f t="shared" si="79"/>
        <v>37775.80367390379</v>
      </c>
      <c r="E464" s="9">
        <f t="shared" si="80"/>
        <v>1.93717982841112</v>
      </c>
      <c r="F464" s="9">
        <f t="shared" si="81"/>
        <v>66.50984077544845</v>
      </c>
      <c r="G464" s="3">
        <f t="shared" si="82"/>
        <v>2512462.687515942</v>
      </c>
      <c r="H464" s="8">
        <f t="shared" si="83"/>
        <v>0.029998957089350752</v>
      </c>
      <c r="I464" s="3">
        <f t="shared" si="75"/>
        <v>2072781.717200652</v>
      </c>
      <c r="J464" s="3">
        <f t="shared" si="84"/>
        <v>549209.8657143097</v>
      </c>
    </row>
    <row r="465" spans="1:10" ht="12.75">
      <c r="A465">
        <f t="shared" si="76"/>
        <v>143</v>
      </c>
      <c r="B465" s="1">
        <f t="shared" si="77"/>
        <v>-0.26329353031906066</v>
      </c>
      <c r="C465" s="1">
        <f t="shared" si="78"/>
        <v>82637.5984122632</v>
      </c>
      <c r="D465" s="1">
        <f t="shared" si="79"/>
        <v>37775.767566474606</v>
      </c>
      <c r="E465" s="9">
        <f t="shared" si="80"/>
        <v>1.9952952232634535</v>
      </c>
      <c r="F465" s="9">
        <f t="shared" si="81"/>
        <v>68.5051359987119</v>
      </c>
      <c r="G465" s="3">
        <f t="shared" si="82"/>
        <v>2587834.0945970733</v>
      </c>
      <c r="H465" s="8">
        <f t="shared" si="83"/>
        <v>0.029999015490116854</v>
      </c>
      <c r="I465" s="3">
        <f t="shared" si="75"/>
        <v>2134963.128042585</v>
      </c>
      <c r="J465" s="3">
        <f t="shared" si="84"/>
        <v>560194.063028596</v>
      </c>
    </row>
    <row r="466" spans="1:10" ht="12.75">
      <c r="A466">
        <f t="shared" si="76"/>
        <v>144</v>
      </c>
      <c r="B466" s="1">
        <f t="shared" si="77"/>
        <v>-0.24854884800060972</v>
      </c>
      <c r="C466" s="1">
        <f t="shared" si="78"/>
        <v>82637.3498634152</v>
      </c>
      <c r="D466" s="1">
        <f t="shared" si="79"/>
        <v>37775.733481021096</v>
      </c>
      <c r="E466" s="9">
        <f t="shared" si="80"/>
        <v>2.055154079961357</v>
      </c>
      <c r="F466" s="9">
        <f t="shared" si="81"/>
        <v>70.56029007867326</v>
      </c>
      <c r="G466" s="3">
        <f t="shared" si="82"/>
        <v>2665466.712355498</v>
      </c>
      <c r="H466" s="8">
        <f t="shared" si="83"/>
        <v>0.02999907062068149</v>
      </c>
      <c r="I466" s="3">
        <f t="shared" si="75"/>
        <v>2199010.037693286</v>
      </c>
      <c r="J466" s="3">
        <f t="shared" si="84"/>
        <v>571397.9442891679</v>
      </c>
    </row>
    <row r="467" spans="1:10" ht="12.75">
      <c r="A467">
        <f t="shared" si="76"/>
        <v>145</v>
      </c>
      <c r="B467" s="1">
        <f t="shared" si="77"/>
        <v>-0.23462989452491456</v>
      </c>
      <c r="C467" s="1">
        <f t="shared" si="78"/>
        <v>82637.11523352069</v>
      </c>
      <c r="D467" s="1">
        <f t="shared" si="79"/>
        <v>37775.701304317045</v>
      </c>
      <c r="E467" s="9">
        <f t="shared" si="80"/>
        <v>2.116808702360198</v>
      </c>
      <c r="F467" s="9">
        <f t="shared" si="81"/>
        <v>72.67709878103346</v>
      </c>
      <c r="G467" s="3">
        <f t="shared" si="82"/>
        <v>2745428.3752166647</v>
      </c>
      <c r="H467" s="8">
        <f t="shared" si="83"/>
        <v>0.02999912266415199</v>
      </c>
      <c r="I467" s="3">
        <f t="shared" si="75"/>
        <v>2264978.409553748</v>
      </c>
      <c r="J467" s="3">
        <f t="shared" si="84"/>
        <v>582825.9031749512</v>
      </c>
    </row>
    <row r="468" spans="1:10" ht="12.75">
      <c r="A468">
        <f t="shared" si="76"/>
        <v>146</v>
      </c>
      <c r="B468" s="1">
        <f t="shared" si="77"/>
        <v>-0.22149042617184023</v>
      </c>
      <c r="C468" s="1">
        <f t="shared" si="78"/>
        <v>82636.89374309451</v>
      </c>
      <c r="D468" s="1">
        <f t="shared" si="79"/>
        <v>37775.67092947637</v>
      </c>
      <c r="E468" s="9">
        <f t="shared" si="80"/>
        <v>2.1803129634310037</v>
      </c>
      <c r="F468" s="9">
        <f t="shared" si="81"/>
        <v>74.85741174446447</v>
      </c>
      <c r="G468" s="3">
        <f t="shared" si="82"/>
        <v>2827788.9526912095</v>
      </c>
      <c r="H468" s="8">
        <f t="shared" si="83"/>
        <v>0.029999171793379964</v>
      </c>
      <c r="I468" s="3">
        <f t="shared" si="75"/>
        <v>2332925.885970248</v>
      </c>
      <c r="J468" s="3">
        <f t="shared" si="84"/>
        <v>594482.4212384502</v>
      </c>
    </row>
    <row r="469" spans="1:10" ht="12.75">
      <c r="A469">
        <f t="shared" si="76"/>
        <v>147</v>
      </c>
      <c r="B469" s="1">
        <f t="shared" si="77"/>
        <v>-0.20908678919658996</v>
      </c>
      <c r="C469" s="1">
        <f t="shared" si="78"/>
        <v>82636.68465630531</v>
      </c>
      <c r="D469" s="1">
        <f t="shared" si="79"/>
        <v>37775.64225559821</v>
      </c>
      <c r="E469" s="9">
        <f t="shared" si="80"/>
        <v>2.2457223523339342</v>
      </c>
      <c r="F469" s="9">
        <f t="shared" si="81"/>
        <v>77.1031340967984</v>
      </c>
      <c r="G469" s="3">
        <f t="shared" si="82"/>
        <v>2912620.4104260732</v>
      </c>
      <c r="H469" s="8">
        <f t="shared" si="83"/>
        <v>0.029999218171543374</v>
      </c>
      <c r="I469" s="3">
        <f t="shared" si="75"/>
        <v>2402911.8386015105</v>
      </c>
      <c r="J469" s="3">
        <f t="shared" si="84"/>
        <v>606372.0696632193</v>
      </c>
    </row>
    <row r="470" spans="1:10" ht="12.75">
      <c r="A470">
        <f t="shared" si="76"/>
        <v>148</v>
      </c>
      <c r="B470" s="1">
        <f t="shared" si="77"/>
        <v>-0.19737777473801543</v>
      </c>
      <c r="C470" s="1">
        <f t="shared" si="78"/>
        <v>82636.48727853058</v>
      </c>
      <c r="D470" s="1">
        <f t="shared" si="79"/>
        <v>37775.6151874318</v>
      </c>
      <c r="E470" s="9">
        <f t="shared" si="80"/>
        <v>2.313094022903952</v>
      </c>
      <c r="F470" s="9">
        <f t="shared" si="81"/>
        <v>79.41622811970235</v>
      </c>
      <c r="G470" s="3">
        <f t="shared" si="82"/>
        <v>2999996.8730871766</v>
      </c>
      <c r="H470" s="8">
        <f t="shared" si="83"/>
        <v>0.02999926195268317</v>
      </c>
      <c r="I470" s="3">
        <f t="shared" si="75"/>
        <v>2474997.4202969205</v>
      </c>
      <c r="J470" s="3">
        <f t="shared" si="84"/>
        <v>618499.5110564837</v>
      </c>
    </row>
    <row r="471" spans="1:10" ht="12.75">
      <c r="A471">
        <f t="shared" si="76"/>
        <v>149</v>
      </c>
      <c r="B471" s="1">
        <f t="shared" si="77"/>
        <v>-0.18632448188145645</v>
      </c>
      <c r="C471" s="1">
        <f t="shared" si="78"/>
        <v>82636.3009540487</v>
      </c>
      <c r="D471" s="1">
        <f t="shared" si="79"/>
        <v>37775.589635060045</v>
      </c>
      <c r="E471" s="9">
        <f t="shared" si="80"/>
        <v>2.3824868435910704</v>
      </c>
      <c r="F471" s="9">
        <f t="shared" si="81"/>
        <v>81.79871496329342</v>
      </c>
      <c r="G471" s="3">
        <f t="shared" si="82"/>
        <v>3089994.6891286178</v>
      </c>
      <c r="H471" s="8">
        <f t="shared" si="83"/>
        <v>0.029999303282215766</v>
      </c>
      <c r="I471" s="3">
        <f t="shared" si="75"/>
        <v>2549245.6185311093</v>
      </c>
      <c r="J471" s="3">
        <f t="shared" si="84"/>
        <v>630869.5012776135</v>
      </c>
    </row>
    <row r="472" spans="1:10" ht="12.75">
      <c r="A472">
        <f t="shared" si="76"/>
        <v>150</v>
      </c>
      <c r="B472" s="1">
        <f t="shared" si="77"/>
        <v>-0.17589018838771153</v>
      </c>
      <c r="C472" s="1">
        <f t="shared" si="78"/>
        <v>82636.12506386031</v>
      </c>
      <c r="D472" s="1">
        <f t="shared" si="79"/>
        <v>37775.56551360089</v>
      </c>
      <c r="E472" s="9">
        <f t="shared" si="80"/>
        <v>2.4539614488988026</v>
      </c>
      <c r="F472" s="9">
        <f t="shared" si="81"/>
        <v>84.25267641219223</v>
      </c>
      <c r="G472" s="3">
        <f t="shared" si="82"/>
        <v>3182692.4975049845</v>
      </c>
      <c r="H472" s="8">
        <f t="shared" si="83"/>
        <v>0.029999342297415934</v>
      </c>
      <c r="I472" s="3">
        <f t="shared" si="75"/>
        <v>2625721.3104416123</v>
      </c>
      <c r="J472" s="3">
        <f t="shared" si="84"/>
        <v>643486.8913031657</v>
      </c>
    </row>
    <row r="473" spans="1:10" ht="12.75">
      <c r="A473">
        <f t="shared" si="76"/>
        <v>151</v>
      </c>
      <c r="B473" s="1">
        <f t="shared" si="77"/>
        <v>-0.16604022866886226</v>
      </c>
      <c r="C473" s="1">
        <f t="shared" si="78"/>
        <v>82635.95902363164</v>
      </c>
      <c r="D473" s="1">
        <f t="shared" si="79"/>
        <v>37775.54274292542</v>
      </c>
      <c r="E473" s="9">
        <f t="shared" si="80"/>
        <v>2.5275802923657666</v>
      </c>
      <c r="F473" s="9">
        <f t="shared" si="81"/>
        <v>86.780256704558</v>
      </c>
      <c r="G473" s="3">
        <f t="shared" si="82"/>
        <v>3278171.296385071</v>
      </c>
      <c r="H473" s="8">
        <f t="shared" si="83"/>
        <v>0.02999937912787214</v>
      </c>
      <c r="I473" s="3">
        <f t="shared" si="75"/>
        <v>2704491.3195176832</v>
      </c>
      <c r="J473" s="3">
        <f t="shared" si="84"/>
        <v>656356.629129229</v>
      </c>
    </row>
    <row r="474" spans="1:10" ht="12.75">
      <c r="A474">
        <f t="shared" si="76"/>
        <v>152</v>
      </c>
      <c r="B474" s="1">
        <f t="shared" si="77"/>
        <v>-0.15674187858348887</v>
      </c>
      <c r="C474" s="1">
        <f t="shared" si="78"/>
        <v>82635.80228175306</v>
      </c>
      <c r="D474" s="1">
        <f t="shared" si="79"/>
        <v>37775.52124739177</v>
      </c>
      <c r="E474" s="9">
        <f t="shared" si="80"/>
        <v>2.60340770113674</v>
      </c>
      <c r="F474" s="9">
        <f t="shared" si="81"/>
        <v>89.38366440569474</v>
      </c>
      <c r="G474" s="3">
        <f t="shared" si="82"/>
        <v>3376514.5139270574</v>
      </c>
      <c r="H474" s="8">
        <f t="shared" si="83"/>
        <v>0.0299994138959219</v>
      </c>
      <c r="I474" s="3">
        <f t="shared" si="75"/>
        <v>2785624.473989822</v>
      </c>
      <c r="J474" s="3">
        <f t="shared" si="84"/>
        <v>669483.7617118136</v>
      </c>
    </row>
    <row r="475" spans="1:10" ht="12.75">
      <c r="A475">
        <f t="shared" si="76"/>
        <v>153</v>
      </c>
      <c r="B475" s="1">
        <f t="shared" si="77"/>
        <v>-0.14796424668475083</v>
      </c>
      <c r="C475" s="1">
        <f t="shared" si="78"/>
        <v>82635.65431750637</v>
      </c>
      <c r="D475" s="1">
        <f t="shared" si="79"/>
        <v>37775.50095559368</v>
      </c>
      <c r="E475" s="9">
        <f t="shared" si="80"/>
        <v>2.6815099321708424</v>
      </c>
      <c r="F475" s="9">
        <f t="shared" si="81"/>
        <v>92.06517433786559</v>
      </c>
      <c r="G475" s="3">
        <f t="shared" si="82"/>
        <v>3477808.08117694</v>
      </c>
      <c r="H475" s="8">
        <f t="shared" si="83"/>
        <v>0.0299994467170446</v>
      </c>
      <c r="I475" s="3">
        <f t="shared" si="75"/>
        <v>2869191.666970975</v>
      </c>
      <c r="J475" s="3">
        <f t="shared" si="84"/>
        <v>682873.4369460499</v>
      </c>
    </row>
    <row r="476" spans="1:10" ht="12.75">
      <c r="A476">
        <f t="shared" si="76"/>
        <v>154</v>
      </c>
      <c r="B476" s="1">
        <f t="shared" si="77"/>
        <v>-0.13967817161665153</v>
      </c>
      <c r="C476" s="1">
        <f t="shared" si="78"/>
        <v>82635.51463933475</v>
      </c>
      <c r="D476" s="1">
        <f t="shared" si="79"/>
        <v>37775.481800123554</v>
      </c>
      <c r="E476" s="9">
        <f t="shared" si="80"/>
        <v>2.7619552301359676</v>
      </c>
      <c r="F476" s="9">
        <f t="shared" si="81"/>
        <v>94.82712956800155</v>
      </c>
      <c r="G476" s="3">
        <f t="shared" si="82"/>
        <v>3582140.507154001</v>
      </c>
      <c r="H476" s="8">
        <f t="shared" si="83"/>
        <v>0.029999477700262706</v>
      </c>
      <c r="I476" s="3">
        <f t="shared" si="75"/>
        <v>2955265.9184020506</v>
      </c>
      <c r="J476" s="3">
        <f t="shared" si="84"/>
        <v>696530.9056849709</v>
      </c>
    </row>
    <row r="477" spans="1:10" ht="12.75">
      <c r="A477">
        <f t="shared" si="76"/>
        <v>155</v>
      </c>
      <c r="B477" s="1">
        <f t="shared" si="77"/>
        <v>-0.13185612515917455</v>
      </c>
      <c r="C477" s="1">
        <f t="shared" si="78"/>
        <v>82635.3827832096</v>
      </c>
      <c r="D477" s="1">
        <f t="shared" si="79"/>
        <v>37775.46371734839</v>
      </c>
      <c r="E477" s="9">
        <f t="shared" si="80"/>
        <v>2.8448138870400466</v>
      </c>
      <c r="F477" s="9">
        <f t="shared" si="81"/>
        <v>97.6719434550416</v>
      </c>
      <c r="G477" s="3">
        <f t="shared" si="82"/>
        <v>3689602.9561888278</v>
      </c>
      <c r="H477" s="8">
        <f t="shared" si="83"/>
        <v>0.029999506948488013</v>
      </c>
      <c r="I477" s="3">
        <f t="shared" si="75"/>
        <v>3043922.4388557826</v>
      </c>
      <c r="J477" s="3">
        <f t="shared" si="84"/>
        <v>710461.5237986704</v>
      </c>
    </row>
    <row r="478" spans="1:10" ht="12.75">
      <c r="A478">
        <f t="shared" si="76"/>
        <v>156</v>
      </c>
      <c r="B478" s="1">
        <f t="shared" si="77"/>
        <v>-0.12447212079950987</v>
      </c>
      <c r="C478" s="1">
        <f t="shared" si="78"/>
        <v>82635.2583110888</v>
      </c>
      <c r="D478" s="1">
        <f t="shared" si="79"/>
        <v>37775.446647198536</v>
      </c>
      <c r="E478" s="9">
        <f t="shared" si="80"/>
        <v>2.9301583036512477</v>
      </c>
      <c r="F478" s="9">
        <f t="shared" si="81"/>
        <v>100.60210175869285</v>
      </c>
      <c r="G478" s="3">
        <f t="shared" si="82"/>
        <v>3800289.3275815398</v>
      </c>
      <c r="H478" s="8">
        <f t="shared" si="83"/>
        <v>0.02999953455887443</v>
      </c>
      <c r="I478" s="3">
        <f t="shared" si="75"/>
        <v>3135238.69525477</v>
      </c>
      <c r="J478" s="3">
        <f t="shared" si="84"/>
        <v>724670.7542746438</v>
      </c>
    </row>
    <row r="479" spans="1:10" ht="12.75">
      <c r="A479">
        <f t="shared" si="76"/>
        <v>157</v>
      </c>
      <c r="B479" s="1">
        <f t="shared" si="77"/>
        <v>-0.11750162736007042</v>
      </c>
      <c r="C479" s="1">
        <f t="shared" si="78"/>
        <v>82635.14080946143</v>
      </c>
      <c r="D479" s="1">
        <f t="shared" si="79"/>
        <v>37775.43053296804</v>
      </c>
      <c r="E479" s="9">
        <f t="shared" si="80"/>
        <v>3.0180630527607857</v>
      </c>
      <c r="F479" s="9">
        <f t="shared" si="81"/>
        <v>103.62016481145363</v>
      </c>
      <c r="G479" s="3">
        <f t="shared" si="82"/>
        <v>3914296.3376497664</v>
      </c>
      <c r="H479" s="8">
        <f t="shared" si="83"/>
        <v>0.0299995606231327</v>
      </c>
      <c r="I479" s="3">
        <f t="shared" si="75"/>
        <v>3229294.4785610572</v>
      </c>
      <c r="J479" s="3">
        <f t="shared" si="84"/>
        <v>739164.1693601367</v>
      </c>
    </row>
    <row r="480" spans="1:10" ht="12.75">
      <c r="A480">
        <f t="shared" si="76"/>
        <v>158</v>
      </c>
      <c r="B480" s="1">
        <f t="shared" si="77"/>
        <v>-0.11092148750685737</v>
      </c>
      <c r="C480" s="1">
        <f t="shared" si="78"/>
        <v>82635.02988797393</v>
      </c>
      <c r="D480" s="1">
        <f t="shared" si="79"/>
        <v>37775.41532112641</v>
      </c>
      <c r="E480" s="9">
        <f t="shared" si="80"/>
        <v>3.108604944343609</v>
      </c>
      <c r="F480" s="9">
        <f t="shared" si="81"/>
        <v>106.72876975579725</v>
      </c>
      <c r="G480" s="3">
        <f t="shared" si="82"/>
        <v>4031723.6042381166</v>
      </c>
      <c r="H480" s="8">
        <f t="shared" si="83"/>
        <v>0.02999958522784106</v>
      </c>
      <c r="I480" s="3">
        <f t="shared" si="75"/>
        <v>3326171.973496446</v>
      </c>
      <c r="J480" s="3">
        <f t="shared" si="84"/>
        <v>753947.4527473395</v>
      </c>
    </row>
    <row r="481" spans="1:10" ht="12.75">
      <c r="A481">
        <f t="shared" si="76"/>
        <v>159</v>
      </c>
      <c r="B481" s="1">
        <f t="shared" si="77"/>
        <v>-0.10470984079256596</v>
      </c>
      <c r="C481" s="1">
        <f t="shared" si="78"/>
        <v>82634.92517813314</v>
      </c>
      <c r="D481" s="1">
        <f t="shared" si="79"/>
        <v>37775.40096114076</v>
      </c>
      <c r="E481" s="9">
        <f t="shared" si="80"/>
        <v>3.2018630926739173</v>
      </c>
      <c r="F481" s="9">
        <f t="shared" si="81"/>
        <v>109.93063284847116</v>
      </c>
      <c r="G481" s="3">
        <f t="shared" si="82"/>
        <v>4152673.7337629497</v>
      </c>
      <c r="H481" s="8">
        <f t="shared" si="83"/>
        <v>0.029999608454729192</v>
      </c>
      <c r="I481" s="3">
        <f t="shared" si="75"/>
        <v>3425955.8303544335</v>
      </c>
      <c r="J481" s="3">
        <f t="shared" si="84"/>
        <v>769026.4018022863</v>
      </c>
    </row>
    <row r="482" spans="1:10" ht="12.75">
      <c r="A482">
        <f t="shared" si="76"/>
        <v>160</v>
      </c>
      <c r="B482" s="1">
        <f t="shared" si="77"/>
        <v>-0.09884605101888155</v>
      </c>
      <c r="C482" s="1">
        <f t="shared" si="78"/>
        <v>82634.82633208213</v>
      </c>
      <c r="D482" s="1">
        <f t="shared" si="79"/>
        <v>37775.387405307934</v>
      </c>
      <c r="E482" s="9">
        <f t="shared" si="80"/>
        <v>3.297918985454135</v>
      </c>
      <c r="F482" s="9">
        <f t="shared" si="81"/>
        <v>113.2285518339253</v>
      </c>
      <c r="G482" s="3">
        <f t="shared" si="82"/>
        <v>4277252.410868518</v>
      </c>
      <c r="H482" s="8">
        <f t="shared" si="83"/>
        <v>0.02999963038095007</v>
      </c>
      <c r="I482" s="3">
        <f t="shared" si="75"/>
        <v>3528733.2389665274</v>
      </c>
      <c r="J482" s="3">
        <f t="shared" si="84"/>
        <v>784406.929838332</v>
      </c>
    </row>
    <row r="483" spans="1:10" ht="12.75">
      <c r="A483">
        <f t="shared" si="76"/>
        <v>161</v>
      </c>
      <c r="B483" s="1">
        <f t="shared" si="77"/>
        <v>-0.0933106376824071</v>
      </c>
      <c r="C483" s="1">
        <f t="shared" si="78"/>
        <v>82634.73302144445</v>
      </c>
      <c r="D483" s="1">
        <f t="shared" si="79"/>
        <v>37775.37460859604</v>
      </c>
      <c r="E483" s="9">
        <f t="shared" si="80"/>
        <v>3.3968565550177585</v>
      </c>
      <c r="F483" s="9">
        <f t="shared" si="81"/>
        <v>116.62540838894306</v>
      </c>
      <c r="G483" s="3">
        <f t="shared" si="82"/>
        <v>4405568.490772823</v>
      </c>
      <c r="H483" s="8">
        <f t="shared" si="83"/>
        <v>0.029999651079336134</v>
      </c>
      <c r="I483" s="3">
        <f t="shared" si="75"/>
        <v>3634594.0048875785</v>
      </c>
      <c r="J483" s="3">
        <f t="shared" si="84"/>
        <v>800095.0684350986</v>
      </c>
    </row>
    <row r="484" spans="1:10" ht="12.75">
      <c r="A484">
        <f t="shared" si="76"/>
        <v>162</v>
      </c>
      <c r="B484" s="1">
        <f t="shared" si="77"/>
        <v>-0.08808521125047264</v>
      </c>
      <c r="C484" s="1">
        <f t="shared" si="78"/>
        <v>82634.6449362332</v>
      </c>
      <c r="D484" s="1">
        <f t="shared" si="79"/>
        <v>37775.36252849495</v>
      </c>
      <c r="E484" s="9">
        <f t="shared" si="80"/>
        <v>3.4987622516682917</v>
      </c>
      <c r="F484" s="9">
        <f t="shared" si="81"/>
        <v>120.12417064061135</v>
      </c>
      <c r="G484" s="3">
        <f t="shared" si="82"/>
        <v>4537734.094383883</v>
      </c>
      <c r="H484" s="8">
        <f t="shared" si="83"/>
        <v>0.029999670618643812</v>
      </c>
      <c r="I484" s="3">
        <f t="shared" si="75"/>
        <v>3743630.6278667036</v>
      </c>
      <c r="J484" s="3">
        <f t="shared" si="84"/>
        <v>816096.9698038006</v>
      </c>
    </row>
    <row r="485" spans="1:10" ht="12.75">
      <c r="A485">
        <f t="shared" si="76"/>
        <v>163</v>
      </c>
      <c r="B485" s="1">
        <f t="shared" si="77"/>
        <v>-0.08315241204036283</v>
      </c>
      <c r="C485" s="1">
        <f t="shared" si="78"/>
        <v>82634.56178382116</v>
      </c>
      <c r="D485" s="1">
        <f t="shared" si="79"/>
        <v>37775.351124875015</v>
      </c>
      <c r="E485" s="9">
        <f t="shared" si="80"/>
        <v>3.6037251192183404</v>
      </c>
      <c r="F485" s="9">
        <f t="shared" si="81"/>
        <v>123.72789575982969</v>
      </c>
      <c r="G485" s="3">
        <f t="shared" si="82"/>
        <v>4673864.706269501</v>
      </c>
      <c r="H485" s="8">
        <f t="shared" si="83"/>
        <v>0.02999968906377728</v>
      </c>
      <c r="I485" s="3">
        <f t="shared" si="75"/>
        <v>3855938.382672338</v>
      </c>
      <c r="J485" s="3">
        <f t="shared" si="84"/>
        <v>832418.9091998766</v>
      </c>
    </row>
    <row r="486" spans="1:10" ht="12.75">
      <c r="A486">
        <f t="shared" si="76"/>
        <v>164</v>
      </c>
      <c r="B486" s="1">
        <f t="shared" si="77"/>
        <v>-0.07849585256553837</v>
      </c>
      <c r="C486" s="1">
        <f t="shared" si="78"/>
        <v>82634.4832879686</v>
      </c>
      <c r="D486" s="1">
        <f t="shared" si="79"/>
        <v>37775.34035985378</v>
      </c>
      <c r="E486" s="9">
        <f t="shared" si="80"/>
        <v>3.7118368727948905</v>
      </c>
      <c r="F486" s="9">
        <f t="shared" si="81"/>
        <v>127.43973263262458</v>
      </c>
      <c r="G486" s="3">
        <f t="shared" si="82"/>
        <v>4814079.275566158</v>
      </c>
      <c r="H486" s="8">
        <f t="shared" si="83"/>
        <v>0.02999970647600773</v>
      </c>
      <c r="I486" s="3">
        <f t="shared" si="75"/>
        <v>3971615.40234208</v>
      </c>
      <c r="J486" s="3">
        <f t="shared" si="84"/>
        <v>849067.2873838742</v>
      </c>
    </row>
    <row r="487" spans="1:10" ht="12.75">
      <c r="A487">
        <f t="shared" si="76"/>
        <v>165</v>
      </c>
      <c r="B487" s="1">
        <f t="shared" si="77"/>
        <v>-0.07410006307782169</v>
      </c>
      <c r="C487" s="1">
        <f t="shared" si="78"/>
        <v>82634.40918790552</v>
      </c>
      <c r="D487" s="1">
        <f t="shared" si="79"/>
        <v>37775.330197670104</v>
      </c>
      <c r="E487" s="9">
        <f t="shared" si="80"/>
        <v>3.823191978978737</v>
      </c>
      <c r="F487" s="9">
        <f t="shared" si="81"/>
        <v>131.26292461160332</v>
      </c>
      <c r="G487" s="3">
        <f t="shared" si="82"/>
        <v>4958500.319915193</v>
      </c>
      <c r="H487" s="8">
        <f t="shared" si="83"/>
        <v>0.029999722913173394</v>
      </c>
      <c r="I487" s="3">
        <f t="shared" si="75"/>
        <v>4090762.763930034</v>
      </c>
      <c r="J487" s="3">
        <f t="shared" si="84"/>
        <v>866048.6331315517</v>
      </c>
    </row>
    <row r="488" spans="1:10" ht="12.75">
      <c r="A488">
        <f t="shared" si="76"/>
        <v>166</v>
      </c>
      <c r="B488" s="1">
        <f t="shared" si="77"/>
        <v>-0.06995044017367036</v>
      </c>
      <c r="C488" s="1">
        <f t="shared" si="78"/>
        <v>82634.33923746535</v>
      </c>
      <c r="D488" s="1">
        <f t="shared" si="79"/>
        <v>37775.32060456557</v>
      </c>
      <c r="E488" s="9">
        <f t="shared" si="80"/>
        <v>3.9378877383480995</v>
      </c>
      <c r="F488" s="9">
        <f t="shared" si="81"/>
        <v>135.20081234995143</v>
      </c>
      <c r="G488" s="3">
        <f t="shared" si="82"/>
        <v>5107254.032517123</v>
      </c>
      <c r="H488" s="8">
        <f t="shared" si="83"/>
        <v>0.029999738429879557</v>
      </c>
      <c r="I488" s="3">
        <f t="shared" si="75"/>
        <v>4213484.576826626</v>
      </c>
      <c r="J488" s="3">
        <f t="shared" si="84"/>
        <v>883369.6057941827</v>
      </c>
    </row>
    <row r="489" spans="1:10" ht="12.75">
      <c r="A489">
        <f t="shared" si="76"/>
        <v>167</v>
      </c>
      <c r="B489" s="1">
        <f t="shared" si="77"/>
        <v>-0.06603319825353537</v>
      </c>
      <c r="C489" s="1">
        <f t="shared" si="78"/>
        <v>82634.2732042671</v>
      </c>
      <c r="D489" s="1">
        <f t="shared" si="79"/>
        <v>37775.31154867202</v>
      </c>
      <c r="E489" s="9">
        <f t="shared" si="80"/>
        <v>4.056024370498543</v>
      </c>
      <c r="F489" s="9">
        <f t="shared" si="81"/>
        <v>139.25683672044997</v>
      </c>
      <c r="G489" s="3">
        <f t="shared" si="82"/>
        <v>5260470.392397547</v>
      </c>
      <c r="H489" s="8">
        <f t="shared" si="83"/>
        <v>0.029999753077665305</v>
      </c>
      <c r="I489" s="3">
        <f t="shared" si="75"/>
        <v>4339888.0737279765</v>
      </c>
      <c r="J489" s="3">
        <f t="shared" si="84"/>
        <v>901036.9979100664</v>
      </c>
    </row>
    <row r="490" spans="1:10" ht="12.75">
      <c r="A490">
        <f t="shared" si="76"/>
        <v>168</v>
      </c>
      <c r="B490" s="1">
        <f t="shared" si="77"/>
        <v>-0.0623353237642732</v>
      </c>
      <c r="C490" s="1">
        <f t="shared" si="78"/>
        <v>82634.21086894334</v>
      </c>
      <c r="D490" s="1">
        <f t="shared" si="79"/>
        <v>37775.30299990598</v>
      </c>
      <c r="E490" s="9">
        <f t="shared" si="80"/>
        <v>4.1777051016134985</v>
      </c>
      <c r="F490" s="9">
        <f t="shared" si="81"/>
        <v>143.43454182206347</v>
      </c>
      <c r="G490" s="3">
        <f t="shared" si="82"/>
        <v>5418283.277981134</v>
      </c>
      <c r="H490" s="8">
        <f t="shared" si="83"/>
        <v>0.02999976690519137</v>
      </c>
      <c r="I490" s="3">
        <f t="shared" si="75"/>
        <v>4470083.704334435</v>
      </c>
      <c r="J490" s="3">
        <f t="shared" si="84"/>
        <v>919057.7378682677</v>
      </c>
    </row>
    <row r="491" spans="1:10" ht="12.75">
      <c r="A491">
        <f t="shared" si="76"/>
        <v>169</v>
      </c>
      <c r="B491" s="1">
        <f t="shared" si="77"/>
        <v>-0.05884453192084038</v>
      </c>
      <c r="C491" s="1">
        <f t="shared" si="78"/>
        <v>82634.15202441142</v>
      </c>
      <c r="D491" s="1">
        <f t="shared" si="79"/>
        <v>37775.29492986856</v>
      </c>
      <c r="E491" s="9">
        <f t="shared" si="80"/>
        <v>4.303036254661904</v>
      </c>
      <c r="F491" s="9">
        <f t="shared" si="81"/>
        <v>147.73757807672536</v>
      </c>
      <c r="G491" s="3">
        <f t="shared" si="82"/>
        <v>5580830.5840727845</v>
      </c>
      <c r="H491" s="8">
        <f t="shared" si="83"/>
        <v>0.029999779958388578</v>
      </c>
      <c r="I491" s="3">
        <f t="shared" si="75"/>
        <v>4604185.231860047</v>
      </c>
      <c r="J491" s="3">
        <f t="shared" si="84"/>
        <v>937438.892625633</v>
      </c>
    </row>
    <row r="492" spans="1:10" ht="12.75">
      <c r="A492">
        <f t="shared" si="76"/>
        <v>170</v>
      </c>
      <c r="B492" s="1">
        <f t="shared" si="77"/>
        <v>-0.05554922591545619</v>
      </c>
      <c r="C492" s="1">
        <f t="shared" si="78"/>
        <v>82634.0964751855</v>
      </c>
      <c r="D492" s="1">
        <f t="shared" si="79"/>
        <v>37775.28731175123</v>
      </c>
      <c r="E492" s="9">
        <f t="shared" si="80"/>
        <v>4.432127342301761</v>
      </c>
      <c r="F492" s="9">
        <f t="shared" si="81"/>
        <v>152.1697054190271</v>
      </c>
      <c r="G492" s="3">
        <f t="shared" si="82"/>
        <v>5748254.342348297</v>
      </c>
      <c r="H492" s="8">
        <f t="shared" si="83"/>
        <v>0.02999979228061962</v>
      </c>
      <c r="I492" s="3">
        <f t="shared" si="75"/>
        <v>4742309.832437345</v>
      </c>
      <c r="J492" s="3">
        <f t="shared" si="84"/>
        <v>956187.6704781457</v>
      </c>
    </row>
    <row r="493" spans="1:10" ht="12.75">
      <c r="A493">
        <f t="shared" si="76"/>
        <v>171</v>
      </c>
      <c r="B493" s="1">
        <f t="shared" si="77"/>
        <v>-0.05243845837594563</v>
      </c>
      <c r="C493" s="1">
        <f t="shared" si="78"/>
        <v>82634.04403672714</v>
      </c>
      <c r="D493" s="1">
        <f t="shared" si="79"/>
        <v>37775.28012024665</v>
      </c>
      <c r="E493" s="9">
        <f t="shared" si="80"/>
        <v>4.5650911625708135</v>
      </c>
      <c r="F493" s="9">
        <f t="shared" si="81"/>
        <v>156.73479658159792</v>
      </c>
      <c r="G493" s="3">
        <f t="shared" si="82"/>
        <v>5920700.845459739</v>
      </c>
      <c r="H493" s="8">
        <f t="shared" si="83"/>
        <v>0.029999803912815932</v>
      </c>
      <c r="I493" s="3">
        <f t="shared" si="75"/>
        <v>4884578.197504284</v>
      </c>
      <c r="J493" s="3">
        <f t="shared" si="84"/>
        <v>975311.4238877087</v>
      </c>
    </row>
    <row r="494" spans="1:10" ht="12.75">
      <c r="A494">
        <f t="shared" si="76"/>
        <v>172</v>
      </c>
      <c r="B494" s="1">
        <f t="shared" si="77"/>
        <v>-0.04950189500777924</v>
      </c>
      <c r="C494" s="1">
        <f t="shared" si="78"/>
        <v>82633.99453483213</v>
      </c>
      <c r="D494" s="1">
        <f t="shared" si="79"/>
        <v>37775.27333146477</v>
      </c>
      <c r="E494" s="9">
        <f t="shared" si="80"/>
        <v>4.702043897447937</v>
      </c>
      <c r="F494" s="9">
        <f t="shared" si="81"/>
        <v>161.43684047904586</v>
      </c>
      <c r="G494" s="3">
        <f t="shared" si="82"/>
        <v>6098320.774864033</v>
      </c>
      <c r="H494" s="8">
        <f t="shared" si="83"/>
        <v>0.029999814893620427</v>
      </c>
      <c r="I494" s="3">
        <f t="shared" si="75"/>
        <v>5031114.639262827</v>
      </c>
      <c r="J494" s="3">
        <f t="shared" si="84"/>
        <v>994817.6523654629</v>
      </c>
    </row>
    <row r="495" spans="1:10" ht="12.75">
      <c r="A495">
        <f t="shared" si="76"/>
        <v>173</v>
      </c>
      <c r="B495" s="1">
        <f t="shared" si="77"/>
        <v>-0.04672978023700125</v>
      </c>
      <c r="C495" s="1">
        <f t="shared" si="78"/>
        <v>82633.9478050519</v>
      </c>
      <c r="D495" s="1">
        <f t="shared" si="79"/>
        <v>37775.266922853225</v>
      </c>
      <c r="E495" s="9">
        <f t="shared" si="80"/>
        <v>4.843105214371375</v>
      </c>
      <c r="F495" s="9">
        <f t="shared" si="81"/>
        <v>166.27994569341723</v>
      </c>
      <c r="G495" s="3">
        <f t="shared" si="82"/>
        <v>6281269.332486374</v>
      </c>
      <c r="H495" s="8">
        <f t="shared" si="83"/>
        <v>0.029999825259506858</v>
      </c>
      <c r="I495" s="3">
        <f t="shared" si="75"/>
        <v>5182047.199301259</v>
      </c>
      <c r="J495" s="3">
        <f t="shared" si="84"/>
        <v>1014714.0054127722</v>
      </c>
    </row>
    <row r="496" spans="1:10" ht="12.75">
      <c r="A496">
        <f t="shared" si="76"/>
        <v>174</v>
      </c>
      <c r="B496" s="1">
        <f t="shared" si="77"/>
        <v>-0.04411290483767516</v>
      </c>
      <c r="C496" s="1">
        <f t="shared" si="78"/>
        <v>82633.90369214705</v>
      </c>
      <c r="D496" s="1">
        <f t="shared" si="79"/>
        <v>37775.26087312266</v>
      </c>
      <c r="E496" s="9">
        <f t="shared" si="80"/>
        <v>4.988398370802517</v>
      </c>
      <c r="F496" s="9">
        <f t="shared" si="81"/>
        <v>171.26834406421975</v>
      </c>
      <c r="G496" s="3">
        <f t="shared" si="82"/>
        <v>6469706.37633363</v>
      </c>
      <c r="H496" s="8">
        <f t="shared" si="83"/>
        <v>0.029999835044911948</v>
      </c>
      <c r="I496" s="3">
        <f t="shared" si="75"/>
        <v>5337507.760475244</v>
      </c>
      <c r="J496" s="3">
        <f t="shared" si="84"/>
        <v>1035008.2855210276</v>
      </c>
    </row>
    <row r="497" spans="1:10" ht="12.75">
      <c r="A497">
        <f t="shared" si="76"/>
        <v>175</v>
      </c>
      <c r="B497" s="1">
        <f t="shared" si="77"/>
        <v>-0.04164257530010218</v>
      </c>
      <c r="C497" s="1">
        <f t="shared" si="78"/>
        <v>82633.86204957175</v>
      </c>
      <c r="D497" s="1">
        <f t="shared" si="79"/>
        <v>37775.25516217587</v>
      </c>
      <c r="E497" s="9">
        <f t="shared" si="80"/>
        <v>5.138050321926592</v>
      </c>
      <c r="F497" s="9">
        <f t="shared" si="81"/>
        <v>176.40639438614633</v>
      </c>
      <c r="G497" s="3">
        <f t="shared" si="82"/>
        <v>6663796.560176106</v>
      </c>
      <c r="H497" s="8">
        <f t="shared" si="83"/>
        <v>0.029999844282340832</v>
      </c>
      <c r="I497" s="3">
        <f t="shared" si="75"/>
        <v>5497632.162145288</v>
      </c>
      <c r="J497" s="3">
        <f t="shared" si="84"/>
        <v>1055708.4512314482</v>
      </c>
    </row>
    <row r="498" spans="1:10" ht="12.75">
      <c r="A498">
        <f t="shared" si="76"/>
        <v>176</v>
      </c>
      <c r="B498" s="1">
        <f t="shared" si="77"/>
        <v>-0.039310584963459405</v>
      </c>
      <c r="C498" s="1">
        <f t="shared" si="78"/>
        <v>82633.82273898678</v>
      </c>
      <c r="D498" s="1">
        <f t="shared" si="79"/>
        <v>37775.24977104108</v>
      </c>
      <c r="E498" s="9">
        <f t="shared" si="80"/>
        <v>5.29219183158439</v>
      </c>
      <c r="F498" s="9">
        <f t="shared" si="81"/>
        <v>181.69858621773074</v>
      </c>
      <c r="G498" s="3">
        <f t="shared" si="82"/>
        <v>6863709.477419822</v>
      </c>
      <c r="H498" s="8">
        <f t="shared" si="83"/>
        <v>0.029999853002480047</v>
      </c>
      <c r="I498" s="3">
        <f t="shared" si="75"/>
        <v>5662560.318871353</v>
      </c>
      <c r="J498" s="3">
        <f t="shared" si="84"/>
        <v>1076822.6202560773</v>
      </c>
    </row>
    <row r="499" spans="1:10" ht="12.75">
      <c r="A499">
        <f t="shared" si="76"/>
        <v>177</v>
      </c>
      <c r="B499" s="1">
        <f t="shared" si="77"/>
        <v>-0.03710918675369612</v>
      </c>
      <c r="C499" s="1">
        <f t="shared" si="78"/>
        <v>82633.78562980003</v>
      </c>
      <c r="D499" s="1">
        <f t="shared" si="79"/>
        <v>37775.24468180896</v>
      </c>
      <c r="E499" s="9">
        <f t="shared" si="80"/>
        <v>5.4509575865319215</v>
      </c>
      <c r="F499" s="9">
        <f t="shared" si="81"/>
        <v>187.14954380426266</v>
      </c>
      <c r="G499" s="3">
        <f t="shared" si="82"/>
        <v>7069619.8092949465</v>
      </c>
      <c r="H499" s="8">
        <f t="shared" si="83"/>
        <v>0.029999861234297164</v>
      </c>
      <c r="I499" s="3">
        <f t="shared" si="75"/>
        <v>5832436.34266833</v>
      </c>
      <c r="J499" s="3">
        <f t="shared" si="84"/>
        <v>1098359.072661199</v>
      </c>
    </row>
    <row r="500" spans="1:10" ht="12.75">
      <c r="A500">
        <f t="shared" si="76"/>
        <v>178</v>
      </c>
      <c r="B500" s="1">
        <f t="shared" si="77"/>
        <v>-0.03503106743482931</v>
      </c>
      <c r="C500" s="1">
        <f t="shared" si="78"/>
        <v>82633.75059873259</v>
      </c>
      <c r="D500" s="1">
        <f t="shared" si="79"/>
        <v>37775.23987757301</v>
      </c>
      <c r="E500" s="9">
        <f t="shared" si="80"/>
        <v>5.61448631412788</v>
      </c>
      <c r="F500" s="9">
        <f t="shared" si="81"/>
        <v>192.76403011839054</v>
      </c>
      <c r="G500" s="3">
        <f t="shared" si="82"/>
        <v>7281707.477489911</v>
      </c>
      <c r="H500" s="8">
        <f t="shared" si="83"/>
        <v>0.029999869005136223</v>
      </c>
      <c r="I500" s="3">
        <f t="shared" si="75"/>
        <v>6007408.668929176</v>
      </c>
      <c r="J500" s="3">
        <f t="shared" si="84"/>
        <v>1120326.254114423</v>
      </c>
    </row>
    <row r="501" spans="1:10" ht="12.75">
      <c r="A501">
        <f t="shared" si="76"/>
        <v>179</v>
      </c>
      <c r="B501" s="1">
        <f t="shared" si="77"/>
        <v>-0.033069323330892075</v>
      </c>
      <c r="C501" s="1">
        <f t="shared" si="78"/>
        <v>82633.71752940926</v>
      </c>
      <c r="D501" s="1">
        <f t="shared" si="79"/>
        <v>37775.2353423736</v>
      </c>
      <c r="E501" s="9">
        <f t="shared" si="80"/>
        <v>5.782920903551716</v>
      </c>
      <c r="F501" s="9">
        <f t="shared" si="81"/>
        <v>198.54695102194225</v>
      </c>
      <c r="G501" s="3">
        <f t="shared" si="82"/>
        <v>7500157.801364592</v>
      </c>
      <c r="H501" s="8">
        <f t="shared" si="83"/>
        <v>0.02999987634081445</v>
      </c>
      <c r="I501" s="3">
        <f t="shared" si="75"/>
        <v>6187630.186125788</v>
      </c>
      <c r="J501" s="3">
        <f t="shared" si="84"/>
        <v>1142732.7791967115</v>
      </c>
    </row>
    <row r="502" spans="1:10" ht="12.75">
      <c r="A502">
        <f t="shared" si="76"/>
        <v>180</v>
      </c>
      <c r="B502" s="1">
        <f t="shared" si="77"/>
        <v>-0.031217437361192424</v>
      </c>
      <c r="C502" s="1">
        <f t="shared" si="78"/>
        <v>82633.68631197189</v>
      </c>
      <c r="D502" s="1">
        <f t="shared" si="79"/>
        <v>37775.2310611447</v>
      </c>
      <c r="E502" s="9">
        <f t="shared" si="80"/>
        <v>5.956408530658267</v>
      </c>
      <c r="F502" s="9">
        <f t="shared" si="81"/>
        <v>204.50335955260053</v>
      </c>
      <c r="G502" s="3">
        <f t="shared" si="82"/>
        <v>7725161.659879839</v>
      </c>
      <c r="H502" s="8">
        <f t="shared" si="83"/>
        <v>0.029999883265697313</v>
      </c>
      <c r="I502" s="3">
        <f t="shared" si="75"/>
        <v>6373258.369400867</v>
      </c>
      <c r="J502" s="3">
        <f t="shared" si="84"/>
        <v>1165587.4347806456</v>
      </c>
    </row>
    <row r="503" spans="1:10" ht="12.75">
      <c r="A503">
        <f t="shared" si="76"/>
        <v>181</v>
      </c>
      <c r="B503" s="1">
        <f t="shared" si="77"/>
        <v>-0.029469257428900164</v>
      </c>
      <c r="C503" s="1">
        <f t="shared" si="78"/>
        <v>82633.65684271447</v>
      </c>
      <c r="D503" s="1">
        <f t="shared" si="79"/>
        <v>37775.22701966404</v>
      </c>
      <c r="E503" s="9">
        <f t="shared" si="80"/>
        <v>6.135100786578016</v>
      </c>
      <c r="F503" s="9">
        <f t="shared" si="81"/>
        <v>210.63846033917855</v>
      </c>
      <c r="G503" s="3">
        <f t="shared" si="82"/>
        <v>7956915.658384969</v>
      </c>
      <c r="H503" s="8">
        <f t="shared" si="83"/>
        <v>0.029999889802789607</v>
      </c>
      <c r="I503" s="3">
        <f t="shared" si="75"/>
        <v>6564455.4181675995</v>
      </c>
      <c r="J503" s="3">
        <f t="shared" si="84"/>
        <v>1188899.1834762585</v>
      </c>
    </row>
    <row r="504" spans="1:10" ht="12.75">
      <c r="A504">
        <f t="shared" si="76"/>
        <v>182</v>
      </c>
      <c r="B504" s="1">
        <f t="shared" si="77"/>
        <v>-0.02781897595104965</v>
      </c>
      <c r="C504" s="1">
        <f t="shared" si="78"/>
        <v>82633.62902373851</v>
      </c>
      <c r="D504" s="1">
        <f t="shared" si="79"/>
        <v>37775.2232045058</v>
      </c>
      <c r="E504" s="9">
        <f t="shared" si="80"/>
        <v>6.319153810175356</v>
      </c>
      <c r="F504" s="9">
        <f t="shared" si="81"/>
        <v>216.9576141493539</v>
      </c>
      <c r="G504" s="3">
        <f t="shared" si="82"/>
        <v>8195622.300408889</v>
      </c>
      <c r="H504" s="8">
        <f t="shared" si="83"/>
        <v>0.029999895973808765</v>
      </c>
      <c r="I504" s="3">
        <f t="shared" si="75"/>
        <v>6761388.397837332</v>
      </c>
      <c r="J504" s="3">
        <f t="shared" si="84"/>
        <v>1212677.1671457838</v>
      </c>
    </row>
    <row r="505" spans="1:10" ht="12.75">
      <c r="A505">
        <f t="shared" si="76"/>
        <v>183</v>
      </c>
      <c r="B505" s="1">
        <f t="shared" si="77"/>
        <v>-0.02626111056724767</v>
      </c>
      <c r="C505" s="1">
        <f t="shared" si="78"/>
        <v>82633.60276262794</v>
      </c>
      <c r="D505" s="1">
        <f t="shared" si="79"/>
        <v>37775.219602995974</v>
      </c>
      <c r="E505" s="9">
        <f t="shared" si="80"/>
        <v>6.5087284244806165</v>
      </c>
      <c r="F505" s="9">
        <f t="shared" si="81"/>
        <v>223.4663425738345</v>
      </c>
      <c r="G505" s="3">
        <f t="shared" si="82"/>
        <v>8441490.164604926</v>
      </c>
      <c r="H505" s="8">
        <f t="shared" si="83"/>
        <v>0.029999901799253395</v>
      </c>
      <c r="I505" s="3">
        <f t="shared" si="75"/>
        <v>6964229.385799064</v>
      </c>
      <c r="J505" s="3">
        <f t="shared" si="84"/>
        <v>1236930.7104886994</v>
      </c>
    </row>
    <row r="506" spans="1:10" ht="12.75">
      <c r="A506">
        <f t="shared" si="76"/>
        <v>184</v>
      </c>
      <c r="B506" s="1">
        <f t="shared" si="77"/>
        <v>-0.024790485939774953</v>
      </c>
      <c r="C506" s="1">
        <f t="shared" si="78"/>
        <v>82633.577972142</v>
      </c>
      <c r="D506" s="1">
        <f t="shared" si="79"/>
        <v>37775.21620317029</v>
      </c>
      <c r="E506" s="9">
        <f t="shared" si="80"/>
        <v>6.703990277215035</v>
      </c>
      <c r="F506" s="9">
        <f t="shared" si="81"/>
        <v>230.17033285104955</v>
      </c>
      <c r="G506" s="3">
        <f t="shared" si="82"/>
        <v>8694734.087004066</v>
      </c>
      <c r="H506" s="8">
        <f t="shared" si="83"/>
        <v>0.029999907298475327</v>
      </c>
      <c r="I506" s="3">
        <f t="shared" si="75"/>
        <v>7173155.621778354</v>
      </c>
      <c r="J506" s="3">
        <f t="shared" si="84"/>
        <v>1261669.3246984733</v>
      </c>
    </row>
    <row r="507" spans="1:10" ht="12.75">
      <c r="A507">
        <f t="shared" si="76"/>
        <v>185</v>
      </c>
      <c r="B507" s="1">
        <f t="shared" si="77"/>
        <v>-0.02340221655958885</v>
      </c>
      <c r="C507" s="1">
        <f t="shared" si="78"/>
        <v>82633.55456992544</v>
      </c>
      <c r="D507" s="1">
        <f t="shared" si="79"/>
        <v>37775.21299373451</v>
      </c>
      <c r="E507" s="9">
        <f t="shared" si="80"/>
        <v>6.905109985531486</v>
      </c>
      <c r="F507" s="9">
        <f t="shared" si="81"/>
        <v>237.07544283658103</v>
      </c>
      <c r="G507" s="3">
        <f t="shared" si="82"/>
        <v>8955575.34873578</v>
      </c>
      <c r="H507" s="8">
        <f t="shared" si="83"/>
        <v>0.029999912489743753</v>
      </c>
      <c r="I507" s="3">
        <f t="shared" si="75"/>
        <v>7388349.662707018</v>
      </c>
      <c r="J507" s="3">
        <f t="shared" si="84"/>
        <v>1286902.7111924428</v>
      </c>
    </row>
    <row r="508" spans="1:10" ht="12.75">
      <c r="A508">
        <f t="shared" si="76"/>
        <v>186</v>
      </c>
      <c r="B508" s="1">
        <f t="shared" si="77"/>
        <v>-0.022091690497290983</v>
      </c>
      <c r="C508" s="1">
        <f t="shared" si="78"/>
        <v>82633.53247823495</v>
      </c>
      <c r="D508" s="1">
        <f t="shared" si="79"/>
        <v>37775.209964026784</v>
      </c>
      <c r="E508" s="9">
        <f t="shared" si="80"/>
        <v>7.1122632850974306</v>
      </c>
      <c r="F508" s="9">
        <f t="shared" si="81"/>
        <v>244.18770612167847</v>
      </c>
      <c r="G508" s="3">
        <f t="shared" si="82"/>
        <v>9224241.869380472</v>
      </c>
      <c r="H508" s="8">
        <f t="shared" si="83"/>
        <v>0.02999991739030136</v>
      </c>
      <c r="I508" s="3">
        <f t="shared" si="75"/>
        <v>7609999.542238889</v>
      </c>
      <c r="J508" s="3">
        <f t="shared" si="84"/>
        <v>1312640.7654162918</v>
      </c>
    </row>
    <row r="509" spans="1:10" ht="12.75">
      <c r="A509">
        <f t="shared" si="76"/>
        <v>187</v>
      </c>
      <c r="B509" s="1">
        <f t="shared" si="77"/>
        <v>-0.020854554109064338</v>
      </c>
      <c r="C509" s="1">
        <f t="shared" si="78"/>
        <v>82633.51162368084</v>
      </c>
      <c r="D509" s="1">
        <f t="shared" si="79"/>
        <v>37775.20710398242</v>
      </c>
      <c r="E509" s="9">
        <f t="shared" si="80"/>
        <v>7.325631183650354</v>
      </c>
      <c r="F509" s="9">
        <f t="shared" si="81"/>
        <v>251.51333730532883</v>
      </c>
      <c r="G509" s="3">
        <f t="shared" si="82"/>
        <v>9500968.406122586</v>
      </c>
      <c r="H509" s="8">
        <f t="shared" si="83"/>
        <v>0.02999992201643118</v>
      </c>
      <c r="I509" s="3">
        <f t="shared" si="75"/>
        <v>7838298.935051133</v>
      </c>
      <c r="J509" s="3">
        <f t="shared" si="84"/>
        <v>1338893.5807246177</v>
      </c>
    </row>
    <row r="510" spans="1:10" ht="12.75">
      <c r="A510">
        <f t="shared" si="76"/>
        <v>188</v>
      </c>
      <c r="B510" s="1">
        <f t="shared" si="77"/>
        <v>-0.019686697543875198</v>
      </c>
      <c r="C510" s="1">
        <f t="shared" si="78"/>
        <v>82633.4919369833</v>
      </c>
      <c r="D510" s="1">
        <f t="shared" si="79"/>
        <v>37775.20440410029</v>
      </c>
      <c r="E510" s="9">
        <f t="shared" si="80"/>
        <v>7.545400119159865</v>
      </c>
      <c r="F510" s="9">
        <f t="shared" si="81"/>
        <v>259.0587374244887</v>
      </c>
      <c r="G510" s="3">
        <f t="shared" si="82"/>
        <v>9785996.758878205</v>
      </c>
      <c r="H510" s="8">
        <f t="shared" si="83"/>
        <v>0.02999992638349814</v>
      </c>
      <c r="I510" s="3">
        <f t="shared" si="75"/>
        <v>8073447.326074518</v>
      </c>
      <c r="J510" s="3">
        <f t="shared" si="84"/>
        <v>1365671.45233911</v>
      </c>
    </row>
    <row r="511" spans="1:10" ht="12.75">
      <c r="A511">
        <f t="shared" si="76"/>
        <v>189</v>
      </c>
      <c r="B511" s="1">
        <f t="shared" si="77"/>
        <v>-0.018584241113785538</v>
      </c>
      <c r="C511" s="1">
        <f t="shared" si="78"/>
        <v>82633.47335274218</v>
      </c>
      <c r="D511" s="1">
        <f t="shared" si="79"/>
        <v>37775.20185541133</v>
      </c>
      <c r="E511" s="9">
        <f t="shared" si="80"/>
        <v>7.7717621227346605</v>
      </c>
      <c r="F511" s="9">
        <f t="shared" si="81"/>
        <v>266.8304995472234</v>
      </c>
      <c r="G511" s="3">
        <f t="shared" si="82"/>
        <v>10079575.981576605</v>
      </c>
      <c r="H511" s="8">
        <f t="shared" si="83"/>
        <v>0.029999930506011487</v>
      </c>
      <c r="I511" s="3">
        <f t="shared" si="75"/>
        <v>8315650.184800698</v>
      </c>
      <c r="J511" s="3">
        <f t="shared" si="84"/>
        <v>1392984.8813858922</v>
      </c>
    </row>
    <row r="512" spans="1:10" ht="12.75">
      <c r="A512">
        <f t="shared" si="76"/>
        <v>190</v>
      </c>
      <c r="B512" s="1">
        <f t="shared" si="77"/>
        <v>-0.017543522391861188</v>
      </c>
      <c r="C512" s="1">
        <f t="shared" si="78"/>
        <v>82633.45580921978</v>
      </c>
      <c r="D512" s="1">
        <f t="shared" si="79"/>
        <v>37775.19944944875</v>
      </c>
      <c r="E512" s="9">
        <f t="shared" si="80"/>
        <v>8.0049149864167</v>
      </c>
      <c r="F512" s="9">
        <f t="shared" si="81"/>
        <v>274.83541453364006</v>
      </c>
      <c r="G512" s="3">
        <f t="shared" si="82"/>
        <v>10381962.59978018</v>
      </c>
      <c r="H512" s="8">
        <f t="shared" si="83"/>
        <v>0.02999993439766469</v>
      </c>
      <c r="I512" s="3">
        <f t="shared" si="75"/>
        <v>8565119.144818647</v>
      </c>
      <c r="J512" s="3">
        <f t="shared" si="84"/>
        <v>1420844.57901361</v>
      </c>
    </row>
    <row r="513" spans="1:10" ht="12.75">
      <c r="A513">
        <f t="shared" si="76"/>
        <v>191</v>
      </c>
      <c r="B513" s="1">
        <f t="shared" si="77"/>
        <v>-0.01656108405222767</v>
      </c>
      <c r="C513" s="1">
        <f t="shared" si="78"/>
        <v>82633.43924813574</v>
      </c>
      <c r="D513" s="1">
        <f t="shared" si="79"/>
        <v>37775.197178219896</v>
      </c>
      <c r="E513" s="9">
        <f t="shared" si="80"/>
        <v>8.245062436009201</v>
      </c>
      <c r="F513" s="9">
        <f t="shared" si="81"/>
        <v>283.0804769696493</v>
      </c>
      <c r="G513" s="3">
        <f t="shared" si="82"/>
        <v>10693420.834833037</v>
      </c>
      <c r="H513" s="8">
        <f t="shared" si="83"/>
        <v>0.029999938071386633</v>
      </c>
      <c r="I513" s="3">
        <f t="shared" si="75"/>
        <v>8822072.188737255</v>
      </c>
      <c r="J513" s="3">
        <f t="shared" si="84"/>
        <v>1449261.4705938823</v>
      </c>
    </row>
    <row r="514" spans="1:10" ht="12.75">
      <c r="A514">
        <f t="shared" si="76"/>
        <v>192</v>
      </c>
      <c r="B514" s="1">
        <f t="shared" si="77"/>
        <v>-0.01563366237678565</v>
      </c>
      <c r="C514" s="1">
        <f t="shared" si="78"/>
        <v>82633.42361447336</v>
      </c>
      <c r="D514" s="1">
        <f t="shared" si="79"/>
        <v>37775.195034179706</v>
      </c>
      <c r="E514" s="9">
        <f t="shared" si="80"/>
        <v>8.492414309089478</v>
      </c>
      <c r="F514" s="9">
        <f t="shared" si="81"/>
        <v>291.5728912787388</v>
      </c>
      <c r="G514" s="3">
        <f t="shared" si="82"/>
        <v>11014222.834734032</v>
      </c>
      <c r="H514" s="8">
        <f t="shared" si="83"/>
        <v>0.029999941539381462</v>
      </c>
      <c r="I514" s="3">
        <f t="shared" si="75"/>
        <v>9086733.838655576</v>
      </c>
      <c r="J514" s="3">
        <f t="shared" si="84"/>
        <v>1478246.70000576</v>
      </c>
    </row>
    <row r="515" spans="1:10" ht="12.75">
      <c r="A515">
        <f t="shared" si="76"/>
        <v>193</v>
      </c>
      <c r="B515" s="1">
        <f t="shared" si="77"/>
        <v>-0.01475817642040056</v>
      </c>
      <c r="C515" s="1">
        <f t="shared" si="78"/>
        <v>82633.40885629694</v>
      </c>
      <c r="D515" s="1">
        <f t="shared" si="79"/>
        <v>37775.193010205614</v>
      </c>
      <c r="E515" s="9">
        <f t="shared" si="80"/>
        <v>8.747186738362164</v>
      </c>
      <c r="F515" s="9">
        <f t="shared" si="81"/>
        <v>300.32007801710097</v>
      </c>
      <c r="G515" s="3">
        <f t="shared" si="82"/>
        <v>11344648.911935996</v>
      </c>
      <c r="H515" s="8">
        <f t="shared" si="83"/>
        <v>0.02999994481316878</v>
      </c>
      <c r="I515" s="3">
        <f aca="true" t="shared" si="85" ref="I515:I522">(1-s)*G515</f>
        <v>9359335.352347197</v>
      </c>
      <c r="J515" s="3">
        <f t="shared" si="84"/>
        <v>1507811.634005875</v>
      </c>
    </row>
    <row r="516" spans="1:10" ht="12.75">
      <c r="A516">
        <f aca="true" t="shared" si="86" ref="A516:A522">A515+1</f>
        <v>194</v>
      </c>
      <c r="B516" s="1">
        <f aca="true" t="shared" si="87" ref="B516:B522">s*D515-(delta+n+g_new)*C515</f>
        <v>-0.013931717773630226</v>
      </c>
      <c r="C516" s="1">
        <f aca="true" t="shared" si="88" ref="C516:C522">C515+B516</f>
        <v>82633.39492457917</v>
      </c>
      <c r="D516" s="1">
        <f aca="true" t="shared" si="89" ref="D516:D522">A*(C516^alpha)</f>
        <v>37775.19109957395</v>
      </c>
      <c r="E516" s="9">
        <f aca="true" t="shared" si="90" ref="E516:E522">F515*g_new</f>
        <v>9.009602340513029</v>
      </c>
      <c r="F516" s="9">
        <f aca="true" t="shared" si="91" ref="F516:F522">F515+E516</f>
        <v>309.329680357614</v>
      </c>
      <c r="G516" s="3">
        <f aca="true" t="shared" si="92" ref="G516:G522">D516*F516</f>
        <v>11684987.788278995</v>
      </c>
      <c r="H516" s="8">
        <f aca="true" t="shared" si="93" ref="H516:H522">(G516-G515)/G515</f>
        <v>0.029999947903625254</v>
      </c>
      <c r="I516" s="3">
        <f t="shared" si="85"/>
        <v>9640114.92533017</v>
      </c>
      <c r="J516" s="3">
        <f aca="true" t="shared" si="94" ref="J516:J522">J515*(1+g)</f>
        <v>1537967.8666859926</v>
      </c>
    </row>
    <row r="517" spans="1:10" ht="12.75">
      <c r="A517">
        <f t="shared" si="86"/>
        <v>195</v>
      </c>
      <c r="B517" s="1">
        <f t="shared" si="87"/>
        <v>-0.013151540892067715</v>
      </c>
      <c r="C517" s="1">
        <f t="shared" si="88"/>
        <v>82633.38177303829</v>
      </c>
      <c r="D517" s="1">
        <f t="shared" si="89"/>
        <v>37775.18929593755</v>
      </c>
      <c r="E517" s="9">
        <f t="shared" si="90"/>
        <v>9.27989041072842</v>
      </c>
      <c r="F517" s="9">
        <f t="shared" si="91"/>
        <v>318.6095707683424</v>
      </c>
      <c r="G517" s="3">
        <f t="shared" si="92"/>
        <v>12035536.847271545</v>
      </c>
      <c r="H517" s="8">
        <f t="shared" si="93"/>
        <v>0.029999950821016634</v>
      </c>
      <c r="I517" s="3">
        <f t="shared" si="85"/>
        <v>9929317.898999024</v>
      </c>
      <c r="J517" s="3">
        <f t="shared" si="94"/>
        <v>1568727.2240197125</v>
      </c>
    </row>
    <row r="518" spans="1:10" ht="12.75">
      <c r="A518">
        <f t="shared" si="86"/>
        <v>196</v>
      </c>
      <c r="B518" s="1">
        <f t="shared" si="87"/>
        <v>-0.012415053992299363</v>
      </c>
      <c r="C518" s="1">
        <f t="shared" si="88"/>
        <v>82633.3693579843</v>
      </c>
      <c r="D518" s="1">
        <f t="shared" si="89"/>
        <v>37775.187593304676</v>
      </c>
      <c r="E518" s="9">
        <f t="shared" si="90"/>
        <v>9.558287123050272</v>
      </c>
      <c r="F518" s="9">
        <f t="shared" si="91"/>
        <v>328.16785789139266</v>
      </c>
      <c r="G518" s="3">
        <f t="shared" si="92"/>
        <v>12396602.393940307</v>
      </c>
      <c r="H518" s="8">
        <f t="shared" si="93"/>
        <v>0.02999995357503441</v>
      </c>
      <c r="I518" s="3">
        <f t="shared" si="85"/>
        <v>10227196.975000752</v>
      </c>
      <c r="J518" s="3">
        <f t="shared" si="94"/>
        <v>1600101.7685001069</v>
      </c>
    </row>
    <row r="519" spans="1:10" ht="12.75">
      <c r="A519">
        <f t="shared" si="86"/>
        <v>197</v>
      </c>
      <c r="B519" s="1">
        <f t="shared" si="87"/>
        <v>-0.011719810425347532</v>
      </c>
      <c r="C519" s="1">
        <f t="shared" si="88"/>
        <v>82633.35763817387</v>
      </c>
      <c r="D519" s="1">
        <f t="shared" si="89"/>
        <v>37775.18598601915</v>
      </c>
      <c r="E519" s="9">
        <f t="shared" si="90"/>
        <v>9.84503573674178</v>
      </c>
      <c r="F519" s="9">
        <f t="shared" si="91"/>
        <v>338.01289362813446</v>
      </c>
      <c r="G519" s="3">
        <f t="shared" si="92"/>
        <v>12768499.922475286</v>
      </c>
      <c r="H519" s="8">
        <f t="shared" si="93"/>
        <v>0.029999956174828125</v>
      </c>
      <c r="I519" s="3">
        <f t="shared" si="85"/>
        <v>10534012.43604211</v>
      </c>
      <c r="J519" s="3">
        <f t="shared" si="94"/>
        <v>1632103.8038701091</v>
      </c>
    </row>
    <row r="520" spans="1:10" ht="12.75">
      <c r="A520">
        <f t="shared" si="86"/>
        <v>198</v>
      </c>
      <c r="B520" s="1">
        <f t="shared" si="87"/>
        <v>-0.011063500559430395</v>
      </c>
      <c r="C520" s="1">
        <f t="shared" si="88"/>
        <v>82633.34657467331</v>
      </c>
      <c r="D520" s="1">
        <f t="shared" si="89"/>
        <v>37775.18446874155</v>
      </c>
      <c r="E520" s="9">
        <f t="shared" si="90"/>
        <v>10.140386808844033</v>
      </c>
      <c r="F520" s="9">
        <f t="shared" si="91"/>
        <v>348.1532804369785</v>
      </c>
      <c r="G520" s="3">
        <f t="shared" si="92"/>
        <v>13151554.39190437</v>
      </c>
      <c r="H520" s="8">
        <f t="shared" si="93"/>
        <v>0.029999958629034207</v>
      </c>
      <c r="I520" s="3">
        <f t="shared" si="85"/>
        <v>10850032.373321105</v>
      </c>
      <c r="J520" s="3">
        <f t="shared" si="94"/>
        <v>1664745.8799475112</v>
      </c>
    </row>
    <row r="521" spans="1:10" ht="12.75">
      <c r="A521">
        <f t="shared" si="86"/>
        <v>199</v>
      </c>
      <c r="B521" s="1">
        <f t="shared" si="87"/>
        <v>-0.010443944094731705</v>
      </c>
      <c r="C521" s="1">
        <f t="shared" si="88"/>
        <v>82633.33613072922</v>
      </c>
      <c r="D521" s="1">
        <f t="shared" si="89"/>
        <v>37775.18303643142</v>
      </c>
      <c r="E521" s="9">
        <f t="shared" si="90"/>
        <v>10.444598413109354</v>
      </c>
      <c r="F521" s="9">
        <f t="shared" si="91"/>
        <v>358.59787885008785</v>
      </c>
      <c r="G521" s="3">
        <f t="shared" si="92"/>
        <v>13546100.51003813</v>
      </c>
      <c r="H521" s="8">
        <f t="shared" si="93"/>
        <v>0.02999996094580483</v>
      </c>
      <c r="I521" s="3">
        <f t="shared" si="85"/>
        <v>11175532.920781456</v>
      </c>
      <c r="J521" s="3">
        <f t="shared" si="94"/>
        <v>1698040.7975464615</v>
      </c>
    </row>
    <row r="522" spans="1:10" ht="12.75">
      <c r="A522">
        <f t="shared" si="86"/>
        <v>200</v>
      </c>
      <c r="B522" s="1">
        <f t="shared" si="87"/>
        <v>-0.009859082839284383</v>
      </c>
      <c r="C522" s="1">
        <f t="shared" si="88"/>
        <v>82633.32627164638</v>
      </c>
      <c r="D522" s="1">
        <f t="shared" si="89"/>
        <v>37775.18168433058</v>
      </c>
      <c r="E522" s="9">
        <f t="shared" si="90"/>
        <v>10.757936365502635</v>
      </c>
      <c r="F522" s="9">
        <f t="shared" si="91"/>
        <v>369.3558152155905</v>
      </c>
      <c r="G522" s="3">
        <f t="shared" si="92"/>
        <v>13952483.025932964</v>
      </c>
      <c r="H522" s="8">
        <f t="shared" si="93"/>
        <v>0.029999963132835934</v>
      </c>
      <c r="I522" s="3">
        <f t="shared" si="85"/>
        <v>11510798.496394694</v>
      </c>
      <c r="J522" s="3">
        <f t="shared" si="94"/>
        <v>1732001.6134973906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 in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Morley</dc:creator>
  <cp:keywords/>
  <dc:description/>
  <cp:lastModifiedBy>James Morley</cp:lastModifiedBy>
  <dcterms:created xsi:type="dcterms:W3CDTF">2006-10-19T22:51:37Z</dcterms:created>
  <cp:category/>
  <cp:version/>
  <cp:contentType/>
  <cp:contentStatus/>
</cp:coreProperties>
</file>